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nathan\Work\SPH_GID\ZAO\Official_results\"/>
    </mc:Choice>
  </mc:AlternateContent>
  <bookViews>
    <workbookView xWindow="0" yWindow="0" windowWidth="28800" windowHeight="12435"/>
  </bookViews>
  <sheets>
    <sheet name="Data ini" sheetId="1" r:id="rId1"/>
    <sheet name="Results" sheetId="2" r:id="rId2"/>
    <sheet name="SWAY SOLID" sheetId="13" r:id="rId3"/>
    <sheet name="HEAVE SOLID" sheetId="12" r:id="rId4"/>
    <sheet name="ROLL SOLID" sheetId="11" r:id="rId5"/>
    <sheet name="SWAY CoUPLED" sheetId="9" r:id="rId6"/>
    <sheet name="HEAVE COUPLED" sheetId="10" r:id="rId7"/>
    <sheet name="ROLL CPUPLED" sheetId="8" r:id="rId8"/>
  </sheets>
  <calcPr calcId="152511"/>
</workbook>
</file>

<file path=xl/calcChain.xml><?xml version="1.0" encoding="utf-8"?>
<calcChain xmlns="http://schemas.openxmlformats.org/spreadsheetml/2006/main">
  <c r="C33" i="1" l="1"/>
  <c r="J5" i="2"/>
  <c r="K5" i="2" s="1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K37" i="2" s="1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4" i="2"/>
  <c r="K4" i="2" s="1"/>
  <c r="R5" i="2" l="1"/>
  <c r="S5" i="2" s="1"/>
  <c r="R6" i="2"/>
  <c r="S6" i="2" s="1"/>
  <c r="R7" i="2"/>
  <c r="S7" i="2" s="1"/>
  <c r="R8" i="2"/>
  <c r="S8" i="2" s="1"/>
  <c r="R9" i="2"/>
  <c r="S9" i="2"/>
  <c r="R10" i="2"/>
  <c r="S10" i="2" s="1"/>
  <c r="R11" i="2"/>
  <c r="S11" i="2" s="1"/>
  <c r="R12" i="2"/>
  <c r="S12" i="2" s="1"/>
  <c r="R13" i="2"/>
  <c r="S13" i="2" s="1"/>
  <c r="R14" i="2"/>
  <c r="S14" i="2" s="1"/>
  <c r="R15" i="2"/>
  <c r="S15" i="2" s="1"/>
  <c r="R16" i="2"/>
  <c r="S16" i="2" s="1"/>
  <c r="R17" i="2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/>
  <c r="R32" i="2"/>
  <c r="S32" i="2"/>
  <c r="R33" i="2"/>
  <c r="S33" i="2" s="1"/>
  <c r="R34" i="2"/>
  <c r="S34" i="2" s="1"/>
  <c r="R35" i="2"/>
  <c r="S35" i="2" s="1"/>
  <c r="R36" i="2"/>
  <c r="S36" i="2" s="1"/>
  <c r="R37" i="2"/>
  <c r="S37" i="2"/>
  <c r="R38" i="2"/>
  <c r="S38" i="2"/>
  <c r="R39" i="2"/>
  <c r="S39" i="2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4" i="2"/>
  <c r="S4" i="2" s="1"/>
  <c r="AQ5" i="2" l="1"/>
  <c r="AR5" i="2" s="1"/>
  <c r="AQ6" i="2"/>
  <c r="AR6" i="2" s="1"/>
  <c r="AQ7" i="2"/>
  <c r="AR7" i="2"/>
  <c r="AQ8" i="2"/>
  <c r="AR8" i="2" s="1"/>
  <c r="AQ9" i="2"/>
  <c r="AR9" i="2" s="1"/>
  <c r="AQ10" i="2"/>
  <c r="AR10" i="2"/>
  <c r="AQ11" i="2"/>
  <c r="AR11" i="2" s="1"/>
  <c r="AQ12" i="2"/>
  <c r="AR12" i="2" s="1"/>
  <c r="AQ13" i="2"/>
  <c r="AR13" i="2" s="1"/>
  <c r="AQ14" i="2"/>
  <c r="AR14" i="2" s="1"/>
  <c r="AQ15" i="2"/>
  <c r="AR15" i="2"/>
  <c r="AQ16" i="2"/>
  <c r="AR16" i="2" s="1"/>
  <c r="AQ17" i="2"/>
  <c r="AR17" i="2" s="1"/>
  <c r="AQ18" i="2"/>
  <c r="AR18" i="2" s="1"/>
  <c r="AQ19" i="2"/>
  <c r="AR19" i="2" s="1"/>
  <c r="AQ20" i="2"/>
  <c r="AR20" i="2" s="1"/>
  <c r="AQ21" i="2"/>
  <c r="AR21" i="2" s="1"/>
  <c r="AQ22" i="2"/>
  <c r="AR22" i="2" s="1"/>
  <c r="AQ23" i="2"/>
  <c r="AR23" i="2" s="1"/>
  <c r="AQ24" i="2"/>
  <c r="AR24" i="2" s="1"/>
  <c r="AQ25" i="2"/>
  <c r="AR25" i="2" s="1"/>
  <c r="AQ26" i="2"/>
  <c r="AR26" i="2"/>
  <c r="AQ27" i="2"/>
  <c r="AR27" i="2" s="1"/>
  <c r="AQ28" i="2"/>
  <c r="AR28" i="2" s="1"/>
  <c r="AQ29" i="2"/>
  <c r="AR29" i="2" s="1"/>
  <c r="AQ30" i="2"/>
  <c r="AR30" i="2" s="1"/>
  <c r="AQ31" i="2"/>
  <c r="AR31" i="2" s="1"/>
  <c r="AQ32" i="2"/>
  <c r="AR32" i="2"/>
  <c r="AQ33" i="2"/>
  <c r="AR33" i="2" s="1"/>
  <c r="AQ34" i="2"/>
  <c r="AR34" i="2" s="1"/>
  <c r="AQ35" i="2"/>
  <c r="AR35" i="2" s="1"/>
  <c r="AQ36" i="2"/>
  <c r="AR36" i="2" s="1"/>
  <c r="AQ37" i="2"/>
  <c r="AR37" i="2"/>
  <c r="AQ38" i="2"/>
  <c r="AR38" i="2"/>
  <c r="AQ39" i="2"/>
  <c r="AR39" i="2"/>
  <c r="AQ40" i="2"/>
  <c r="AR40" i="2"/>
  <c r="AQ41" i="2"/>
  <c r="AR41" i="2" s="1"/>
  <c r="AQ42" i="2"/>
  <c r="AR42" i="2" s="1"/>
  <c r="AQ43" i="2"/>
  <c r="AR43" i="2" s="1"/>
  <c r="AQ44" i="2"/>
  <c r="AR44" i="2"/>
  <c r="AQ45" i="2"/>
  <c r="AR45" i="2"/>
  <c r="AQ46" i="2"/>
  <c r="AR46" i="2" s="1"/>
  <c r="AQ47" i="2"/>
  <c r="AR47" i="2" s="1"/>
  <c r="AQ48" i="2"/>
  <c r="AR48" i="2" s="1"/>
  <c r="AQ49" i="2"/>
  <c r="AR49" i="2" s="1"/>
  <c r="AQ50" i="2"/>
  <c r="AR50" i="2" s="1"/>
  <c r="AQ51" i="2"/>
  <c r="AR51" i="2" s="1"/>
  <c r="AQ52" i="2"/>
  <c r="AR52" i="2" s="1"/>
  <c r="AQ53" i="2"/>
  <c r="AR53" i="2" s="1"/>
  <c r="AQ54" i="2"/>
  <c r="AR54" i="2" s="1"/>
  <c r="AQ4" i="2"/>
  <c r="AR4" i="2" s="1"/>
  <c r="AJ104" i="2" l="1"/>
  <c r="AK104" i="2" s="1"/>
  <c r="AJ103" i="2"/>
  <c r="AK103" i="2" s="1"/>
  <c r="AJ102" i="2"/>
  <c r="AK102" i="2" s="1"/>
  <c r="AJ101" i="2"/>
  <c r="AK101" i="2" s="1"/>
  <c r="AJ100" i="2"/>
  <c r="AK100" i="2" s="1"/>
  <c r="AJ99" i="2"/>
  <c r="AK99" i="2" s="1"/>
  <c r="AJ98" i="2"/>
  <c r="AK98" i="2" s="1"/>
  <c r="AJ97" i="2"/>
  <c r="AK97" i="2" s="1"/>
  <c r="AJ96" i="2"/>
  <c r="AK96" i="2" s="1"/>
  <c r="AJ95" i="2"/>
  <c r="AK95" i="2" s="1"/>
  <c r="AJ94" i="2"/>
  <c r="AK94" i="2" s="1"/>
  <c r="AJ93" i="2"/>
  <c r="AK93" i="2" s="1"/>
  <c r="AJ92" i="2"/>
  <c r="AK92" i="2" s="1"/>
  <c r="AJ91" i="2"/>
  <c r="AK91" i="2" s="1"/>
  <c r="AJ90" i="2"/>
  <c r="AK90" i="2" s="1"/>
  <c r="AJ89" i="2"/>
  <c r="AK89" i="2" s="1"/>
  <c r="AJ88" i="2"/>
  <c r="AK88" i="2" s="1"/>
  <c r="AJ87" i="2"/>
  <c r="AK87" i="2" s="1"/>
  <c r="AJ86" i="2"/>
  <c r="AK86" i="2" s="1"/>
  <c r="AJ85" i="2"/>
  <c r="AK85" i="2" s="1"/>
  <c r="AJ84" i="2"/>
  <c r="AK84" i="2" s="1"/>
  <c r="AJ83" i="2"/>
  <c r="AK83" i="2" s="1"/>
  <c r="AJ82" i="2"/>
  <c r="AK82" i="2" s="1"/>
  <c r="AJ81" i="2"/>
  <c r="AK81" i="2" s="1"/>
  <c r="AJ80" i="2"/>
  <c r="AK80" i="2" s="1"/>
  <c r="AJ79" i="2"/>
  <c r="AK79" i="2" s="1"/>
  <c r="AJ78" i="2"/>
  <c r="AK78" i="2" s="1"/>
  <c r="AJ77" i="2"/>
  <c r="AK77" i="2" s="1"/>
  <c r="AJ76" i="2"/>
  <c r="AK76" i="2" s="1"/>
  <c r="AJ75" i="2"/>
  <c r="AK75" i="2" s="1"/>
  <c r="AJ74" i="2"/>
  <c r="AK74" i="2" s="1"/>
  <c r="AJ73" i="2"/>
  <c r="AK73" i="2" s="1"/>
  <c r="AJ72" i="2"/>
  <c r="AK72" i="2" s="1"/>
  <c r="AJ71" i="2"/>
  <c r="AK71" i="2" s="1"/>
  <c r="AJ70" i="2"/>
  <c r="AK70" i="2" s="1"/>
  <c r="AJ69" i="2"/>
  <c r="AK69" i="2" s="1"/>
  <c r="AJ68" i="2"/>
  <c r="AK68" i="2" s="1"/>
  <c r="AJ67" i="2"/>
  <c r="AK67" i="2" s="1"/>
  <c r="AJ66" i="2"/>
  <c r="AK66" i="2" s="1"/>
  <c r="AJ65" i="2"/>
  <c r="AK65" i="2" s="1"/>
  <c r="AJ64" i="2"/>
  <c r="AK64" i="2" s="1"/>
  <c r="AJ63" i="2"/>
  <c r="AK63" i="2" s="1"/>
  <c r="AJ62" i="2"/>
  <c r="AK62" i="2" s="1"/>
  <c r="AJ61" i="2"/>
  <c r="AK61" i="2" s="1"/>
  <c r="AJ60" i="2"/>
  <c r="AK60" i="2" s="1"/>
  <c r="AJ59" i="2"/>
  <c r="AK59" i="2" s="1"/>
  <c r="AJ58" i="2"/>
  <c r="AK58" i="2" s="1"/>
  <c r="AJ57" i="2"/>
  <c r="AK57" i="2" s="1"/>
  <c r="AJ56" i="2"/>
  <c r="AK56" i="2" s="1"/>
  <c r="AJ55" i="2"/>
  <c r="AK55" i="2" s="1"/>
  <c r="AJ54" i="2"/>
  <c r="AK54" i="2" s="1"/>
  <c r="AJ53" i="2"/>
  <c r="AK53" i="2" s="1"/>
  <c r="AJ52" i="2"/>
  <c r="AK52" i="2" s="1"/>
  <c r="AJ51" i="2"/>
  <c r="AK51" i="2" s="1"/>
  <c r="AJ50" i="2"/>
  <c r="AK50" i="2" s="1"/>
  <c r="AJ49" i="2"/>
  <c r="AK49" i="2" s="1"/>
  <c r="AJ48" i="2"/>
  <c r="AK48" i="2" s="1"/>
  <c r="AJ47" i="2"/>
  <c r="AK47" i="2" s="1"/>
  <c r="AJ46" i="2"/>
  <c r="AK46" i="2" s="1"/>
  <c r="AJ45" i="2"/>
  <c r="AK45" i="2" s="1"/>
  <c r="AJ44" i="2"/>
  <c r="AK44" i="2" s="1"/>
  <c r="AJ43" i="2"/>
  <c r="AK43" i="2" s="1"/>
  <c r="AJ42" i="2"/>
  <c r="AK42" i="2" s="1"/>
  <c r="AJ41" i="2"/>
  <c r="AK41" i="2" s="1"/>
  <c r="AJ40" i="2"/>
  <c r="AK40" i="2" s="1"/>
  <c r="AJ39" i="2"/>
  <c r="AK39" i="2" s="1"/>
  <c r="AJ38" i="2"/>
  <c r="AK38" i="2" s="1"/>
  <c r="AJ37" i="2"/>
  <c r="AK37" i="2" s="1"/>
  <c r="AJ36" i="2"/>
  <c r="AK36" i="2" s="1"/>
  <c r="AJ35" i="2"/>
  <c r="AK35" i="2" s="1"/>
  <c r="AJ34" i="2"/>
  <c r="AK34" i="2" s="1"/>
  <c r="AJ33" i="2"/>
  <c r="AK33" i="2" s="1"/>
  <c r="AJ32" i="2"/>
  <c r="AK32" i="2" s="1"/>
  <c r="AJ31" i="2"/>
  <c r="AK31" i="2" s="1"/>
  <c r="AJ30" i="2"/>
  <c r="AK30" i="2" s="1"/>
  <c r="AJ29" i="2"/>
  <c r="AK29" i="2" s="1"/>
  <c r="AJ28" i="2"/>
  <c r="AK28" i="2" s="1"/>
  <c r="AJ27" i="2"/>
  <c r="AK27" i="2" s="1"/>
  <c r="AJ26" i="2"/>
  <c r="AK26" i="2" s="1"/>
  <c r="AJ25" i="2"/>
  <c r="AK25" i="2" s="1"/>
  <c r="AJ24" i="2"/>
  <c r="AK24" i="2" s="1"/>
  <c r="AJ23" i="2"/>
  <c r="AK23" i="2" s="1"/>
  <c r="AJ22" i="2"/>
  <c r="AK22" i="2" s="1"/>
  <c r="AJ21" i="2"/>
  <c r="AK21" i="2" s="1"/>
  <c r="AJ20" i="2"/>
  <c r="AK20" i="2" s="1"/>
  <c r="AJ19" i="2"/>
  <c r="AK19" i="2" s="1"/>
  <c r="AJ18" i="2"/>
  <c r="AK18" i="2" s="1"/>
  <c r="AJ17" i="2"/>
  <c r="AK17" i="2" s="1"/>
  <c r="AJ16" i="2"/>
  <c r="AK16" i="2" s="1"/>
  <c r="AJ15" i="2"/>
  <c r="AK15" i="2" s="1"/>
  <c r="AJ14" i="2"/>
  <c r="AK14" i="2" s="1"/>
  <c r="AJ13" i="2"/>
  <c r="AK13" i="2" s="1"/>
  <c r="AJ12" i="2"/>
  <c r="AK12" i="2" s="1"/>
  <c r="AJ11" i="2"/>
  <c r="AK11" i="2" s="1"/>
  <c r="AJ10" i="2"/>
  <c r="AK10" i="2" s="1"/>
  <c r="AJ9" i="2"/>
  <c r="AK9" i="2" s="1"/>
  <c r="AJ8" i="2"/>
  <c r="AK8" i="2" s="1"/>
  <c r="AJ7" i="2"/>
  <c r="AK7" i="2" s="1"/>
  <c r="AJ6" i="2"/>
  <c r="AK6" i="2" s="1"/>
  <c r="AJ5" i="2"/>
  <c r="AK5" i="2" s="1"/>
  <c r="AJ4" i="2"/>
  <c r="AK4" i="2" s="1"/>
  <c r="AC34" i="2" l="1"/>
  <c r="AD34" i="2" s="1"/>
  <c r="AC33" i="2"/>
  <c r="AD33" i="2" s="1"/>
  <c r="AC32" i="2"/>
  <c r="AD32" i="2" s="1"/>
  <c r="AC31" i="2"/>
  <c r="AD31" i="2" s="1"/>
  <c r="AC30" i="2"/>
  <c r="AD30" i="2" s="1"/>
  <c r="AC29" i="2"/>
  <c r="AD29" i="2" s="1"/>
  <c r="AC28" i="2"/>
  <c r="AD28" i="2" s="1"/>
  <c r="AC27" i="2"/>
  <c r="AD27" i="2" s="1"/>
  <c r="AC26" i="2"/>
  <c r="AD26" i="2" s="1"/>
  <c r="AC25" i="2"/>
  <c r="AD25" i="2" s="1"/>
  <c r="AC24" i="2"/>
  <c r="AD24" i="2" s="1"/>
  <c r="AC23" i="2"/>
  <c r="AD23" i="2" s="1"/>
  <c r="AC22" i="2"/>
  <c r="AD22" i="2" s="1"/>
  <c r="AC21" i="2"/>
  <c r="AD21" i="2" s="1"/>
  <c r="AC20" i="2"/>
  <c r="AD20" i="2" s="1"/>
  <c r="AC19" i="2"/>
  <c r="AD19" i="2" s="1"/>
  <c r="AC18" i="2"/>
  <c r="AD18" i="2" s="1"/>
  <c r="AC17" i="2"/>
  <c r="AD17" i="2" s="1"/>
  <c r="AC16" i="2"/>
  <c r="AD16" i="2" s="1"/>
  <c r="AC15" i="2"/>
  <c r="AD15" i="2" s="1"/>
  <c r="AC14" i="2"/>
  <c r="AD14" i="2" s="1"/>
  <c r="AC13" i="2"/>
  <c r="AD13" i="2" s="1"/>
  <c r="AC12" i="2"/>
  <c r="AD12" i="2" s="1"/>
  <c r="AC11" i="2"/>
  <c r="AD11" i="2" s="1"/>
  <c r="AC10" i="2"/>
  <c r="AD10" i="2" s="1"/>
  <c r="AC9" i="2"/>
  <c r="AD9" i="2" s="1"/>
  <c r="AC8" i="2"/>
  <c r="AD8" i="2" s="1"/>
  <c r="AC7" i="2"/>
  <c r="AD7" i="2" s="1"/>
  <c r="AC6" i="2"/>
  <c r="AD6" i="2" s="1"/>
  <c r="AC5" i="2"/>
  <c r="AD5" i="2" s="1"/>
  <c r="AC4" i="2"/>
  <c r="AD4" i="2" s="1"/>
  <c r="I14" i="1" l="1"/>
  <c r="H42" i="1" l="1"/>
  <c r="H43" i="1"/>
  <c r="H44" i="1"/>
  <c r="H45" i="1"/>
  <c r="H46" i="1"/>
  <c r="H41" i="1"/>
  <c r="B32" i="1"/>
  <c r="H36" i="1"/>
  <c r="H25" i="1"/>
  <c r="H24" i="1"/>
  <c r="B23" i="1"/>
  <c r="I23" i="1" s="1"/>
  <c r="H23" i="1"/>
  <c r="B35" i="2" l="1"/>
  <c r="B36" i="2"/>
  <c r="C36" i="2" s="1"/>
  <c r="B37" i="2"/>
  <c r="C37" i="2" s="1"/>
  <c r="B38" i="2"/>
  <c r="C38" i="2" s="1"/>
  <c r="B39" i="2"/>
  <c r="C39" i="2" s="1"/>
  <c r="B40" i="2"/>
  <c r="C40" i="2" s="1"/>
  <c r="B41" i="2"/>
  <c r="C41" i="2" s="1"/>
  <c r="B42" i="2"/>
  <c r="C42" i="2" s="1"/>
  <c r="B43" i="2"/>
  <c r="C43" i="2" s="1"/>
  <c r="B44" i="2"/>
  <c r="C44" i="2" s="1"/>
  <c r="B45" i="2"/>
  <c r="C45" i="2" s="1"/>
  <c r="B46" i="2"/>
  <c r="C46" i="2" s="1"/>
  <c r="B47" i="2"/>
  <c r="B48" i="2"/>
  <c r="B49" i="2"/>
  <c r="B50" i="2"/>
  <c r="B51" i="2"/>
  <c r="C51" i="2" s="1"/>
  <c r="B52" i="2"/>
  <c r="C52" i="2" s="1"/>
  <c r="B53" i="2"/>
  <c r="C53" i="2" s="1"/>
  <c r="B54" i="2"/>
  <c r="C54" i="2" s="1"/>
  <c r="B55" i="2"/>
  <c r="C55" i="2" s="1"/>
  <c r="B56" i="2"/>
  <c r="C56" i="2" s="1"/>
  <c r="B57" i="2"/>
  <c r="C57" i="2" s="1"/>
  <c r="B58" i="2"/>
  <c r="C58" i="2" s="1"/>
  <c r="B59" i="2"/>
  <c r="B60" i="2"/>
  <c r="C60" i="2" s="1"/>
  <c r="B61" i="2"/>
  <c r="C61" i="2" s="1"/>
  <c r="B62" i="2"/>
  <c r="C62" i="2" s="1"/>
  <c r="B63" i="2"/>
  <c r="C63" i="2" s="1"/>
  <c r="B64" i="2"/>
  <c r="C64" i="2" s="1"/>
  <c r="B65" i="2"/>
  <c r="C65" i="2" s="1"/>
  <c r="B66" i="2"/>
  <c r="C66" i="2" s="1"/>
  <c r="B67" i="2"/>
  <c r="C67" i="2" s="1"/>
  <c r="B68" i="2"/>
  <c r="C68" i="2" s="1"/>
  <c r="B69" i="2"/>
  <c r="C69" i="2" s="1"/>
  <c r="B70" i="2"/>
  <c r="C70" i="2" s="1"/>
  <c r="B71" i="2"/>
  <c r="B72" i="2"/>
  <c r="C72" i="2" s="1"/>
  <c r="B73" i="2"/>
  <c r="C73" i="2" s="1"/>
  <c r="B74" i="2"/>
  <c r="C74" i="2" s="1"/>
  <c r="B75" i="2"/>
  <c r="C75" i="2" s="1"/>
  <c r="B76" i="2"/>
  <c r="C76" i="2" s="1"/>
  <c r="B77" i="2"/>
  <c r="C77" i="2" s="1"/>
  <c r="B78" i="2"/>
  <c r="C78" i="2" s="1"/>
  <c r="B79" i="2"/>
  <c r="C79" i="2" s="1"/>
  <c r="B80" i="2"/>
  <c r="C80" i="2" s="1"/>
  <c r="B81" i="2"/>
  <c r="C81" i="2" s="1"/>
  <c r="B82" i="2"/>
  <c r="C82" i="2" s="1"/>
  <c r="B83" i="2"/>
  <c r="B84" i="2"/>
  <c r="C84" i="2" s="1"/>
  <c r="B85" i="2"/>
  <c r="C85" i="2" s="1"/>
  <c r="B86" i="2"/>
  <c r="C86" i="2" s="1"/>
  <c r="B87" i="2"/>
  <c r="C87" i="2" s="1"/>
  <c r="B88" i="2"/>
  <c r="C88" i="2" s="1"/>
  <c r="B89" i="2"/>
  <c r="C89" i="2" s="1"/>
  <c r="B90" i="2"/>
  <c r="B91" i="2"/>
  <c r="C91" i="2" s="1"/>
  <c r="B92" i="2"/>
  <c r="C92" i="2" s="1"/>
  <c r="B93" i="2"/>
  <c r="C93" i="2" s="1"/>
  <c r="B94" i="2"/>
  <c r="C94" i="2" s="1"/>
  <c r="B95" i="2"/>
  <c r="B96" i="2"/>
  <c r="B97" i="2"/>
  <c r="C97" i="2" s="1"/>
  <c r="B98" i="2"/>
  <c r="C98" i="2" s="1"/>
  <c r="B99" i="2"/>
  <c r="C99" i="2" s="1"/>
  <c r="B100" i="2"/>
  <c r="C100" i="2" s="1"/>
  <c r="B101" i="2"/>
  <c r="C101" i="2" s="1"/>
  <c r="B102" i="2"/>
  <c r="C102" i="2" s="1"/>
  <c r="B103" i="2"/>
  <c r="C103" i="2" s="1"/>
  <c r="B104" i="2"/>
  <c r="C104" i="2" s="1"/>
  <c r="C35" i="2"/>
  <c r="C47" i="2"/>
  <c r="C48" i="2"/>
  <c r="C49" i="2"/>
  <c r="C50" i="2"/>
  <c r="C59" i="2"/>
  <c r="C71" i="2"/>
  <c r="C83" i="2"/>
  <c r="C90" i="2"/>
  <c r="C95" i="2"/>
  <c r="C96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C14" i="2"/>
  <c r="C15" i="2"/>
  <c r="B5" i="2"/>
  <c r="C5" i="2" s="1"/>
  <c r="B6" i="2"/>
  <c r="C6" i="2" s="1"/>
  <c r="B7" i="2"/>
  <c r="C7" i="2" s="1"/>
  <c r="B8" i="2"/>
  <c r="C8" i="2" s="1"/>
  <c r="B9" i="2"/>
  <c r="C9" i="2" s="1"/>
  <c r="B10" i="2"/>
  <c r="C10" i="2" s="1"/>
  <c r="B11" i="2"/>
  <c r="C11" i="2" s="1"/>
  <c r="B12" i="2"/>
  <c r="C12" i="2" s="1"/>
  <c r="B13" i="2"/>
  <c r="C13" i="2" s="1"/>
  <c r="B14" i="2"/>
  <c r="B15" i="2"/>
  <c r="B16" i="2"/>
  <c r="C16" i="2" s="1"/>
  <c r="B17" i="2"/>
  <c r="C17" i="2" s="1"/>
  <c r="B18" i="2"/>
  <c r="C18" i="2" s="1"/>
  <c r="B19" i="2"/>
  <c r="C19" i="2" s="1"/>
  <c r="B20" i="2"/>
  <c r="C20" i="2" s="1"/>
  <c r="B21" i="2"/>
  <c r="C21" i="2" s="1"/>
  <c r="B22" i="2"/>
  <c r="C22" i="2" s="1"/>
  <c r="B23" i="2"/>
  <c r="C23" i="2" s="1"/>
  <c r="B24" i="2"/>
  <c r="C24" i="2" s="1"/>
  <c r="B25" i="2"/>
  <c r="C25" i="2" s="1"/>
  <c r="B26" i="2"/>
  <c r="C26" i="2" s="1"/>
  <c r="B27" i="2"/>
  <c r="C27" i="2" s="1"/>
  <c r="B28" i="2"/>
  <c r="C28" i="2" s="1"/>
  <c r="B29" i="2"/>
  <c r="C29" i="2" s="1"/>
  <c r="B30" i="2"/>
  <c r="C30" i="2" s="1"/>
  <c r="B31" i="2"/>
  <c r="C31" i="2" s="1"/>
  <c r="B32" i="2"/>
  <c r="C32" i="2" s="1"/>
  <c r="B33" i="2"/>
  <c r="C33" i="2" s="1"/>
  <c r="B34" i="2"/>
  <c r="C34" i="2" s="1"/>
  <c r="G4" i="2" l="1"/>
  <c r="B4" i="2"/>
  <c r="C4" i="2" s="1"/>
  <c r="H22" i="1"/>
  <c r="B18" i="1"/>
  <c r="H21" i="1"/>
  <c r="H20" i="1"/>
  <c r="I19" i="1"/>
  <c r="H19" i="1"/>
  <c r="I18" i="1"/>
  <c r="H18" i="1"/>
  <c r="I17" i="1"/>
  <c r="H17" i="1"/>
  <c r="B34" i="1"/>
  <c r="B35" i="1" s="1"/>
  <c r="H35" i="1"/>
  <c r="H34" i="1"/>
  <c r="H28" i="1"/>
  <c r="I28" i="1"/>
  <c r="H29" i="1"/>
  <c r="I29" i="1"/>
  <c r="I32" i="1"/>
  <c r="H32" i="1"/>
  <c r="I30" i="1"/>
  <c r="I31" i="1"/>
  <c r="H31" i="1"/>
  <c r="H33" i="1"/>
  <c r="H30" i="1"/>
  <c r="I10" i="1"/>
  <c r="I6" i="1"/>
  <c r="J6" i="1" s="1"/>
  <c r="I7" i="1"/>
  <c r="J7" i="1" s="1"/>
  <c r="I5" i="1"/>
  <c r="I3" i="1"/>
  <c r="I4" i="1" s="1"/>
  <c r="C7" i="1"/>
  <c r="C6" i="1"/>
  <c r="B4" i="1"/>
  <c r="B9" i="1" s="1"/>
  <c r="B11" i="1" s="1"/>
  <c r="B12" i="1" s="1"/>
  <c r="C24" i="1" l="1"/>
  <c r="B24" i="1"/>
  <c r="J24" i="1"/>
  <c r="I24" i="1"/>
  <c r="B20" i="1"/>
  <c r="B21" i="1" s="1"/>
  <c r="B22" i="1" s="1"/>
  <c r="C36" i="1"/>
  <c r="B41" i="1"/>
  <c r="B42" i="1"/>
  <c r="I20" i="1"/>
  <c r="I34" i="1"/>
  <c r="I35" i="1" s="1"/>
  <c r="I21" i="1"/>
  <c r="I9" i="1"/>
  <c r="I11" i="1" s="1"/>
  <c r="I12" i="1" s="1"/>
  <c r="J36" i="1" l="1"/>
  <c r="I41" i="1"/>
  <c r="I42" i="1"/>
  <c r="I25" i="1"/>
  <c r="I44" i="1"/>
  <c r="J44" i="1"/>
  <c r="J25" i="1"/>
  <c r="I22" i="1"/>
  <c r="C43" i="1"/>
  <c r="C45" i="1" s="1"/>
  <c r="C46" i="1" s="1"/>
  <c r="B25" i="1"/>
  <c r="B44" i="1"/>
  <c r="C44" i="1"/>
  <c r="C25" i="1"/>
  <c r="B33" i="1"/>
  <c r="B36" i="1" s="1"/>
  <c r="I36" i="1"/>
  <c r="I43" i="1" l="1"/>
  <c r="I45" i="1" s="1"/>
  <c r="J43" i="1"/>
  <c r="J45" i="1" s="1"/>
  <c r="J46" i="1" s="1"/>
  <c r="B43" i="1"/>
  <c r="B45" i="1" s="1"/>
  <c r="B46" i="1" s="1"/>
  <c r="I46" i="1"/>
</calcChain>
</file>

<file path=xl/sharedStrings.xml><?xml version="1.0" encoding="utf-8"?>
<sst xmlns="http://schemas.openxmlformats.org/spreadsheetml/2006/main" count="124" uniqueCount="54">
  <si>
    <t>Hs</t>
  </si>
  <si>
    <t>E</t>
  </si>
  <si>
    <t>wmax</t>
  </si>
  <si>
    <t>wmin2</t>
  </si>
  <si>
    <t>E2</t>
  </si>
  <si>
    <t>Nw</t>
  </si>
  <si>
    <t>Ew</t>
  </si>
  <si>
    <t>Aw</t>
  </si>
  <si>
    <t>Tmin</t>
  </si>
  <si>
    <t>Tmax</t>
  </si>
  <si>
    <t>FULL</t>
  </si>
  <si>
    <t>MODEL</t>
  </si>
  <si>
    <t>Zg</t>
  </si>
  <si>
    <t>rxx</t>
  </si>
  <si>
    <t>Draft</t>
  </si>
  <si>
    <t>ZG(0)</t>
  </si>
  <si>
    <t>Length</t>
  </si>
  <si>
    <t>Breadth</t>
  </si>
  <si>
    <t>Vol</t>
  </si>
  <si>
    <t>Mass</t>
  </si>
  <si>
    <t>Tank</t>
  </si>
  <si>
    <t>level</t>
  </si>
  <si>
    <t>ratio</t>
  </si>
  <si>
    <t>Period[s]</t>
  </si>
  <si>
    <t>Sway</t>
  </si>
  <si>
    <t>Heave</t>
  </si>
  <si>
    <t>Roll</t>
  </si>
  <si>
    <t>w</t>
  </si>
  <si>
    <t>W</t>
  </si>
  <si>
    <t>roll</t>
  </si>
  <si>
    <t>solid</t>
  </si>
  <si>
    <t>fluid</t>
  </si>
  <si>
    <t>heave</t>
  </si>
  <si>
    <t>sway</t>
  </si>
  <si>
    <t>wmin</t>
  </si>
  <si>
    <t>wmax2</t>
  </si>
  <si>
    <t>TOTAL</t>
  </si>
  <si>
    <t>BARGE</t>
  </si>
  <si>
    <t>Ixx</t>
  </si>
  <si>
    <t>Ixx total</t>
  </si>
  <si>
    <t>Ixx barge</t>
  </si>
  <si>
    <t>Ixx tank</t>
  </si>
  <si>
    <t>Zg(0)</t>
  </si>
  <si>
    <t>DEPTH</t>
  </si>
  <si>
    <t>SPH 10K</t>
  </si>
  <si>
    <t>A_Sway/A_wave</t>
  </si>
  <si>
    <t>A_Heave/A_wave</t>
  </si>
  <si>
    <t>A_Roll/A_wave</t>
  </si>
  <si>
    <t>SPH 30K</t>
  </si>
  <si>
    <t>walls</t>
  </si>
  <si>
    <t>damp</t>
  </si>
  <si>
    <t>Solid</t>
  </si>
  <si>
    <t>Liquid</t>
  </si>
  <si>
    <t>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</si>
</sst>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 applyFill="1"/>
    <xf numFmtId="164" fontId="0" fillId="0" borderId="0" xfId="0" applyNumberFormat="1" applyFill="1"/>
    <xf numFmtId="11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3.xml"/><Relationship Id="rId10" Type="http://schemas.openxmlformats.org/officeDocument/2006/relationships/styles" Target="styles.xml"/><Relationship Id="rId4" Type="http://schemas.openxmlformats.org/officeDocument/2006/relationships/chartsheet" Target="chartsheets/sheet2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SWAY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230667150375786"/>
          <c:y val="2.4661576393859859E-2"/>
          <c:w val="0.87033960096767982"/>
          <c:h val="0.85347617911397455"/>
        </c:manualLayout>
      </c:layout>
      <c:scatterChart>
        <c:scatterStyle val="smoothMarker"/>
        <c:varyColors val="0"/>
        <c:ser>
          <c:idx val="1"/>
          <c:order val="0"/>
          <c:tx>
            <c:v>Exp solid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Results!$AU$4:$AU$66</c:f>
              <c:numCache>
                <c:formatCode>General</c:formatCode>
                <c:ptCount val="63"/>
                <c:pt idx="0">
                  <c:v>0.43982683982683901</c:v>
                </c:pt>
                <c:pt idx="1">
                  <c:v>0.44675324675324601</c:v>
                </c:pt>
                <c:pt idx="2">
                  <c:v>0.44502164502164498</c:v>
                </c:pt>
                <c:pt idx="3">
                  <c:v>0.45367965367965302</c:v>
                </c:pt>
                <c:pt idx="4">
                  <c:v>0.46233766233766199</c:v>
                </c:pt>
                <c:pt idx="5">
                  <c:v>0.483116883116883</c:v>
                </c:pt>
                <c:pt idx="6">
                  <c:v>0.493506493506493</c:v>
                </c:pt>
                <c:pt idx="7">
                  <c:v>0.50043290043290001</c:v>
                </c:pt>
                <c:pt idx="8">
                  <c:v>0.50909090909090904</c:v>
                </c:pt>
                <c:pt idx="9">
                  <c:v>0.50909090909090904</c:v>
                </c:pt>
                <c:pt idx="10">
                  <c:v>0.51774891774891696</c:v>
                </c:pt>
                <c:pt idx="11">
                  <c:v>0.54545454545454497</c:v>
                </c:pt>
                <c:pt idx="12">
                  <c:v>0.55238095238095197</c:v>
                </c:pt>
                <c:pt idx="13">
                  <c:v>0.55584415584415503</c:v>
                </c:pt>
                <c:pt idx="14">
                  <c:v>0.56277056277056203</c:v>
                </c:pt>
                <c:pt idx="15">
                  <c:v>0.58008658008657998</c:v>
                </c:pt>
                <c:pt idx="16">
                  <c:v>0.60606060606060597</c:v>
                </c:pt>
                <c:pt idx="17">
                  <c:v>0.61125541125541105</c:v>
                </c:pt>
                <c:pt idx="18">
                  <c:v>0.628571428571428</c:v>
                </c:pt>
                <c:pt idx="19">
                  <c:v>0.63549783549783501</c:v>
                </c:pt>
                <c:pt idx="20">
                  <c:v>0.64935064935064901</c:v>
                </c:pt>
                <c:pt idx="21">
                  <c:v>0.65974025974025896</c:v>
                </c:pt>
                <c:pt idx="22">
                  <c:v>0.68398268398268303</c:v>
                </c:pt>
                <c:pt idx="23">
                  <c:v>0.71861471861471804</c:v>
                </c:pt>
                <c:pt idx="24">
                  <c:v>0.73073593073593002</c:v>
                </c:pt>
                <c:pt idx="25">
                  <c:v>0.763636363636363</c:v>
                </c:pt>
                <c:pt idx="26">
                  <c:v>0.77748917748917701</c:v>
                </c:pt>
                <c:pt idx="27">
                  <c:v>0.81038961038960999</c:v>
                </c:pt>
                <c:pt idx="28">
                  <c:v>0.82770562770562695</c:v>
                </c:pt>
                <c:pt idx="29">
                  <c:v>0.83463203463203395</c:v>
                </c:pt>
                <c:pt idx="30">
                  <c:v>0.84675324675324604</c:v>
                </c:pt>
                <c:pt idx="31">
                  <c:v>0.86926406926406896</c:v>
                </c:pt>
                <c:pt idx="32">
                  <c:v>0.87965367965367902</c:v>
                </c:pt>
                <c:pt idx="33">
                  <c:v>0.90389610389610398</c:v>
                </c:pt>
                <c:pt idx="34">
                  <c:v>0.91948051948051901</c:v>
                </c:pt>
                <c:pt idx="35">
                  <c:v>0.95584415584415505</c:v>
                </c:pt>
                <c:pt idx="36">
                  <c:v>0.96796536796536803</c:v>
                </c:pt>
                <c:pt idx="37">
                  <c:v>0.98181818181818103</c:v>
                </c:pt>
                <c:pt idx="38">
                  <c:v>1.0025974025974</c:v>
                </c:pt>
                <c:pt idx="39">
                  <c:v>1.02510822510822</c:v>
                </c:pt>
                <c:pt idx="40">
                  <c:v>1.0354978354978299</c:v>
                </c:pt>
                <c:pt idx="41">
                  <c:v>1.06839826839826</c:v>
                </c:pt>
                <c:pt idx="42">
                  <c:v>1.0839826839826801</c:v>
                </c:pt>
                <c:pt idx="43">
                  <c:v>1.1082251082251</c:v>
                </c:pt>
                <c:pt idx="44">
                  <c:v>1.13766233766233</c:v>
                </c:pt>
                <c:pt idx="45">
                  <c:v>1.1809523809523801</c:v>
                </c:pt>
                <c:pt idx="46">
                  <c:v>1.2207792207792201</c:v>
                </c:pt>
                <c:pt idx="47">
                  <c:v>1.24155844155844</c:v>
                </c:pt>
                <c:pt idx="48">
                  <c:v>1.28484848484848</c:v>
                </c:pt>
                <c:pt idx="49">
                  <c:v>1.3333333333333299</c:v>
                </c:pt>
                <c:pt idx="50">
                  <c:v>1.39393939393939</c:v>
                </c:pt>
                <c:pt idx="51">
                  <c:v>1.4354978354978301</c:v>
                </c:pt>
                <c:pt idx="52">
                  <c:v>1.49956709956709</c:v>
                </c:pt>
                <c:pt idx="53">
                  <c:v>1.5341991341991299</c:v>
                </c:pt>
                <c:pt idx="54">
                  <c:v>1.5722943722943701</c:v>
                </c:pt>
                <c:pt idx="55">
                  <c:v>1.6051948051948</c:v>
                </c:pt>
              </c:numCache>
            </c:numRef>
          </c:xVal>
          <c:yVal>
            <c:numRef>
              <c:f>Results!$AV$4:$AV$66</c:f>
              <c:numCache>
                <c:formatCode>General</c:formatCode>
                <c:ptCount val="63"/>
                <c:pt idx="0">
                  <c:v>0.97561154169965902</c:v>
                </c:pt>
                <c:pt idx="1">
                  <c:v>0.88083389685525804</c:v>
                </c:pt>
                <c:pt idx="2">
                  <c:v>0.82208505038945601</c:v>
                </c:pt>
                <c:pt idx="3">
                  <c:v>0.74867307444076403</c:v>
                </c:pt>
                <c:pt idx="4">
                  <c:v>0.79408619862558405</c:v>
                </c:pt>
                <c:pt idx="5">
                  <c:v>0.75007369132869794</c:v>
                </c:pt>
                <c:pt idx="6">
                  <c:v>0.68734647639854496</c:v>
                </c:pt>
                <c:pt idx="7">
                  <c:v>0.62728178215494601</c:v>
                </c:pt>
                <c:pt idx="8">
                  <c:v>0.69539183557875095</c:v>
                </c:pt>
                <c:pt idx="9">
                  <c:v>0.75413682890318401</c:v>
                </c:pt>
                <c:pt idx="10">
                  <c:v>0.80222018005729601</c:v>
                </c:pt>
                <c:pt idx="11">
                  <c:v>0.71015899987862596</c:v>
                </c:pt>
                <c:pt idx="12">
                  <c:v>0.67145612138936495</c:v>
                </c:pt>
                <c:pt idx="13">
                  <c:v>0.64075621752524303</c:v>
                </c:pt>
                <c:pt idx="14">
                  <c:v>0.60872890645921296</c:v>
                </c:pt>
                <c:pt idx="15">
                  <c:v>0.66350709074340597</c:v>
                </c:pt>
                <c:pt idx="16">
                  <c:v>0.63552750468638297</c:v>
                </c:pt>
                <c:pt idx="17">
                  <c:v>0.60216122699433705</c:v>
                </c:pt>
                <c:pt idx="18">
                  <c:v>0.53811431114501795</c:v>
                </c:pt>
                <c:pt idx="19">
                  <c:v>0.47137404947818801</c:v>
                </c:pt>
                <c:pt idx="20">
                  <c:v>0.43936215097763798</c:v>
                </c:pt>
                <c:pt idx="21">
                  <c:v>0.36995936862425499</c:v>
                </c:pt>
                <c:pt idx="22">
                  <c:v>0.43276364638180398</c:v>
                </c:pt>
                <c:pt idx="23">
                  <c:v>0.456872751932832</c:v>
                </c:pt>
                <c:pt idx="24">
                  <c:v>0.52899585209331501</c:v>
                </c:pt>
                <c:pt idx="25">
                  <c:v>0.57045757980337397</c:v>
                </c:pt>
                <c:pt idx="26">
                  <c:v>0.45566864525475997</c:v>
                </c:pt>
                <c:pt idx="27">
                  <c:v>0.40233731555493901</c:v>
                </c:pt>
                <c:pt idx="28">
                  <c:v>0.34363085364420398</c:v>
                </c:pt>
                <c:pt idx="29">
                  <c:v>0.27689059197737398</c:v>
                </c:pt>
                <c:pt idx="30">
                  <c:v>0.21683745715788399</c:v>
                </c:pt>
                <c:pt idx="31">
                  <c:v>0.16348300860984399</c:v>
                </c:pt>
                <c:pt idx="32">
                  <c:v>0.21424043987461799</c:v>
                </c:pt>
                <c:pt idx="33">
                  <c:v>0.25968824233176702</c:v>
                </c:pt>
                <c:pt idx="34">
                  <c:v>0.275744282419849</c:v>
                </c:pt>
                <c:pt idx="35">
                  <c:v>0.23310156687993799</c:v>
                </c:pt>
                <c:pt idx="36">
                  <c:v>0.177053772514386</c:v>
                </c:pt>
                <c:pt idx="37">
                  <c:v>0.123680058259497</c:v>
                </c:pt>
                <c:pt idx="38">
                  <c:v>8.7678231870488205E-2</c:v>
                </c:pt>
                <c:pt idx="39">
                  <c:v>0.101079457554758</c:v>
                </c:pt>
                <c:pt idx="40">
                  <c:v>8.3746101102576395E-2</c:v>
                </c:pt>
                <c:pt idx="41">
                  <c:v>8.7824651242541796E-2</c:v>
                </c:pt>
                <c:pt idx="42">
                  <c:v>0.118566939661732</c:v>
                </c:pt>
                <c:pt idx="43">
                  <c:v>8.3907933040109198E-2</c:v>
                </c:pt>
                <c:pt idx="44">
                  <c:v>4.3920031904010497E-2</c:v>
                </c:pt>
                <c:pt idx="45">
                  <c:v>6.13728357386569E-2</c:v>
                </c:pt>
                <c:pt idx="46">
                  <c:v>5.3450777082285801E-2</c:v>
                </c:pt>
                <c:pt idx="47">
                  <c:v>3.7475652962969397E-2</c:v>
                </c:pt>
                <c:pt idx="48">
                  <c:v>4.1577321951153698E-2</c:v>
                </c:pt>
                <c:pt idx="49">
                  <c:v>3.6344755970924202E-2</c:v>
                </c:pt>
                <c:pt idx="50">
                  <c:v>3.2474275464929599E-2</c:v>
                </c:pt>
                <c:pt idx="51">
                  <c:v>3.5236977827097997E-2</c:v>
                </c:pt>
                <c:pt idx="52">
                  <c:v>2.7368863149904499E-2</c:v>
                </c:pt>
                <c:pt idx="53">
                  <c:v>3.67917203698244E-2</c:v>
                </c:pt>
                <c:pt idx="54">
                  <c:v>2.7530695087437398E-2</c:v>
                </c:pt>
                <c:pt idx="55">
                  <c:v>3.42794721966952E-2</c:v>
                </c:pt>
              </c:numCache>
            </c:numRef>
          </c:yVal>
          <c:smooth val="1"/>
        </c:ser>
        <c:ser>
          <c:idx val="0"/>
          <c:order val="1"/>
          <c:tx>
            <c:v>Present work solid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Results!$C$4:$C$104</c:f>
              <c:numCache>
                <c:formatCode>General</c:formatCode>
                <c:ptCount val="101"/>
                <c:pt idx="0">
                  <c:v>0.38793323305057897</c:v>
                </c:pt>
                <c:pt idx="1">
                  <c:v>0.40005609200347259</c:v>
                </c:pt>
                <c:pt idx="2">
                  <c:v>0.41217759804049209</c:v>
                </c:pt>
                <c:pt idx="3">
                  <c:v>0.42430156843471917</c:v>
                </c:pt>
                <c:pt idx="4">
                  <c:v>0.43642393451586081</c:v>
                </c:pt>
                <c:pt idx="5">
                  <c:v>0.44854724995415129</c:v>
                </c:pt>
                <c:pt idx="6">
                  <c:v>0.46066970865563084</c:v>
                </c:pt>
                <c:pt idx="7">
                  <c:v>0.4727929827455668</c:v>
                </c:pt>
                <c:pt idx="8">
                  <c:v>0.48491442428219922</c:v>
                </c:pt>
                <c:pt idx="9">
                  <c:v>0.49703904797771103</c:v>
                </c:pt>
                <c:pt idx="10">
                  <c:v>0.50916042335556977</c:v>
                </c:pt>
                <c:pt idx="11">
                  <c:v>0.52128464183860823</c:v>
                </c:pt>
                <c:pt idx="12">
                  <c:v>0.5334073221668657</c:v>
                </c:pt>
                <c:pt idx="13">
                  <c:v>0.5455305879874961</c:v>
                </c:pt>
                <c:pt idx="14">
                  <c:v>0.55765371818583498</c:v>
                </c:pt>
                <c:pt idx="15">
                  <c:v>0.56977569228459601</c:v>
                </c:pt>
                <c:pt idx="16">
                  <c:v>0.58189857935448097</c:v>
                </c:pt>
                <c:pt idx="17">
                  <c:v>0.59401992661907332</c:v>
                </c:pt>
                <c:pt idx="18">
                  <c:v>0.60614385731551079</c:v>
                </c:pt>
                <c:pt idx="19">
                  <c:v>0.61826926498168178</c:v>
                </c:pt>
                <c:pt idx="20">
                  <c:v>0.63038840755100722</c:v>
                </c:pt>
                <c:pt idx="21">
                  <c:v>0.64251327767896127</c:v>
                </c:pt>
                <c:pt idx="22">
                  <c:v>0.65463590177379116</c:v>
                </c:pt>
                <c:pt idx="23">
                  <c:v>0.66675915270858199</c:v>
                </c:pt>
                <c:pt idx="24">
                  <c:v>0.67888315783851316</c:v>
                </c:pt>
                <c:pt idx="25">
                  <c:v>0.69100456298344626</c:v>
                </c:pt>
                <c:pt idx="26">
                  <c:v>0.70312687448599265</c:v>
                </c:pt>
                <c:pt idx="27">
                  <c:v>0.71525004437763984</c:v>
                </c:pt>
                <c:pt idx="28">
                  <c:v>0.72737560586080219</c:v>
                </c:pt>
                <c:pt idx="29">
                  <c:v>0.73949449703035375</c:v>
                </c:pt>
                <c:pt idx="30">
                  <c:v>0.75161694746466245</c:v>
                </c:pt>
                <c:pt idx="31">
                  <c:v>0.76374282318249442</c:v>
                </c:pt>
                <c:pt idx="32">
                  <c:v>0.77586646610115795</c:v>
                </c:pt>
                <c:pt idx="33">
                  <c:v>0.78798970215197373</c:v>
                </c:pt>
                <c:pt idx="34">
                  <c:v>0.80010858174781696</c:v>
                </c:pt>
                <c:pt idx="35">
                  <c:v>0.81223465263089523</c:v>
                </c:pt>
                <c:pt idx="36">
                  <c:v>0.82435901997557581</c:v>
                </c:pt>
                <c:pt idx="37">
                  <c:v>0.83648057727875258</c:v>
                </c:pt>
                <c:pt idx="38">
                  <c:v>0.84859908474914114</c:v>
                </c:pt>
                <c:pt idx="39">
                  <c:v>0.86072357281536793</c:v>
                </c:pt>
                <c:pt idx="40">
                  <c:v>0.87284786903172162</c:v>
                </c:pt>
                <c:pt idx="41">
                  <c:v>0.88497474043809021</c:v>
                </c:pt>
                <c:pt idx="42">
                  <c:v>0.89709449990830259</c:v>
                </c:pt>
                <c:pt idx="43">
                  <c:v>0.90921671630859457</c:v>
                </c:pt>
                <c:pt idx="44">
                  <c:v>0.9213403726225019</c:v>
                </c:pt>
                <c:pt idx="45">
                  <c:v>0.93346309396822946</c:v>
                </c:pt>
                <c:pt idx="46">
                  <c:v>0.94558596549113361</c:v>
                </c:pt>
                <c:pt idx="47">
                  <c:v>0.95770879715425294</c:v>
                </c:pt>
                <c:pt idx="48">
                  <c:v>0.96983096559080173</c:v>
                </c:pt>
                <c:pt idx="49">
                  <c:v>0.98195457609041503</c:v>
                </c:pt>
                <c:pt idx="50">
                  <c:v>0.99407698385077181</c:v>
                </c:pt>
                <c:pt idx="51">
                  <c:v>1.006200409275579</c:v>
                </c:pt>
                <c:pt idx="52">
                  <c:v>1.0183231807355513</c:v>
                </c:pt>
                <c:pt idx="53">
                  <c:v>1.0304463850298069</c:v>
                </c:pt>
                <c:pt idx="54">
                  <c:v>1.0425692836772165</c:v>
                </c:pt>
                <c:pt idx="55">
                  <c:v>1.0546915635884115</c:v>
                </c:pt>
                <c:pt idx="56">
                  <c:v>1.0668146443337314</c:v>
                </c:pt>
                <c:pt idx="57">
                  <c:v>1.0789379207394103</c:v>
                </c:pt>
                <c:pt idx="58">
                  <c:v>1.091059836289652</c:v>
                </c:pt>
                <c:pt idx="59">
                  <c:v>1.1031832350858672</c:v>
                </c:pt>
                <c:pt idx="60">
                  <c:v>1.1153060364820786</c:v>
                </c:pt>
                <c:pt idx="61">
                  <c:v>1.1274292358143603</c:v>
                </c:pt>
                <c:pt idx="62">
                  <c:v>1.139551384569192</c:v>
                </c:pt>
                <c:pt idx="63">
                  <c:v>1.1516742716390771</c:v>
                </c:pt>
                <c:pt idx="64">
                  <c:v>1.1637971587089619</c:v>
                </c:pt>
                <c:pt idx="65">
                  <c:v>1.1759211527555646</c:v>
                </c:pt>
                <c:pt idx="66">
                  <c:v>1.1880430300998528</c:v>
                </c:pt>
                <c:pt idx="67">
                  <c:v>1.2001661146491025</c:v>
                </c:pt>
                <c:pt idx="68">
                  <c:v>1.2122893685610583</c:v>
                </c:pt>
                <c:pt idx="69">
                  <c:v>1.2244119782665601</c:v>
                </c:pt>
                <c:pt idx="70">
                  <c:v>1.2365350884518456</c:v>
                </c:pt>
                <c:pt idx="71">
                  <c:v>1.2486584755056009</c:v>
                </c:pt>
                <c:pt idx="72">
                  <c:v>1.2607803928750738</c:v>
                </c:pt>
                <c:pt idx="73">
                  <c:v>1.2729047053041573</c:v>
                </c:pt>
                <c:pt idx="74">
                  <c:v>1.2850265553579225</c:v>
                </c:pt>
                <c:pt idx="75">
                  <c:v>1.2971504384263179</c:v>
                </c:pt>
                <c:pt idx="76">
                  <c:v>1.3092718035475823</c:v>
                </c:pt>
                <c:pt idx="77">
                  <c:v>1.3213958263725096</c:v>
                </c:pt>
                <c:pt idx="78">
                  <c:v>1.333518305417164</c:v>
                </c:pt>
                <c:pt idx="79">
                  <c:v>1.3456410705922479</c:v>
                </c:pt>
                <c:pt idx="80">
                  <c:v>1.3577642409807347</c:v>
                </c:pt>
                <c:pt idx="81">
                  <c:v>1.3698860520028879</c:v>
                </c:pt>
                <c:pt idx="82">
                  <c:v>1.3820091259668925</c:v>
                </c:pt>
                <c:pt idx="83">
                  <c:v>1.3941321081377871</c:v>
                </c:pt>
                <c:pt idx="84">
                  <c:v>1.4062559745007284</c:v>
                </c:pt>
                <c:pt idx="85">
                  <c:v>1.4183774388588724</c:v>
                </c:pt>
                <c:pt idx="86">
                  <c:v>1.4305023916899129</c:v>
                </c:pt>
                <c:pt idx="87">
                  <c:v>1.442623266089786</c:v>
                </c:pt>
                <c:pt idx="88">
                  <c:v>1.4547464483862025</c:v>
                </c:pt>
                <c:pt idx="89">
                  <c:v>1.4668692554058564</c:v>
                </c:pt>
                <c:pt idx="90">
                  <c:v>1.478993917475879</c:v>
                </c:pt>
                <c:pt idx="91">
                  <c:v>1.4911154757761573</c:v>
                </c:pt>
                <c:pt idx="92">
                  <c:v>1.5032389810858138</c:v>
                </c:pt>
                <c:pt idx="93">
                  <c:v>1.5153622275553409</c:v>
                </c:pt>
                <c:pt idx="94">
                  <c:v>1.5274856463649888</c:v>
                </c:pt>
                <c:pt idx="95">
                  <c:v>1.5396071829985067</c:v>
                </c:pt>
                <c:pt idx="96">
                  <c:v>1.5517302223955063</c:v>
                </c:pt>
                <c:pt idx="97">
                  <c:v>1.5638530080793691</c:v>
                </c:pt>
                <c:pt idx="98">
                  <c:v>1.5759766091518892</c:v>
                </c:pt>
                <c:pt idx="99">
                  <c:v>1.5880994628123171</c:v>
                </c:pt>
                <c:pt idx="100">
                  <c:v>1.6002229271050497</c:v>
                </c:pt>
              </c:numCache>
            </c:numRef>
          </c:xVal>
          <c:yVal>
            <c:numRef>
              <c:f>Results!$D$4:$D$104</c:f>
              <c:numCache>
                <c:formatCode>General</c:formatCode>
                <c:ptCount val="101"/>
                <c:pt idx="0">
                  <c:v>0.97094199999999997</c:v>
                </c:pt>
                <c:pt idx="1">
                  <c:v>0.94316100000000003</c:v>
                </c:pt>
                <c:pt idx="2">
                  <c:v>0.91671199999999997</c:v>
                </c:pt>
                <c:pt idx="3">
                  <c:v>0.89194899999999999</c:v>
                </c:pt>
                <c:pt idx="4">
                  <c:v>0.86832500000000001</c:v>
                </c:pt>
                <c:pt idx="5">
                  <c:v>0.84519100000000003</c:v>
                </c:pt>
                <c:pt idx="6">
                  <c:v>0.82297200000000004</c:v>
                </c:pt>
                <c:pt idx="7">
                  <c:v>0.80188300000000001</c:v>
                </c:pt>
                <c:pt idx="8">
                  <c:v>0.78090700000000002</c:v>
                </c:pt>
                <c:pt idx="9">
                  <c:v>0.75953999999999999</c:v>
                </c:pt>
                <c:pt idx="10">
                  <c:v>0.73837699999999995</c:v>
                </c:pt>
                <c:pt idx="11">
                  <c:v>0.71662999999999999</c:v>
                </c:pt>
                <c:pt idx="12">
                  <c:v>0.69189800000000001</c:v>
                </c:pt>
                <c:pt idx="13">
                  <c:v>0.66285899999999998</c:v>
                </c:pt>
                <c:pt idx="14">
                  <c:v>0.62776900000000002</c:v>
                </c:pt>
                <c:pt idx="15">
                  <c:v>0.58020799999999995</c:v>
                </c:pt>
                <c:pt idx="16">
                  <c:v>0.51406799999999997</c:v>
                </c:pt>
                <c:pt idx="17">
                  <c:v>0.43783499999999997</c:v>
                </c:pt>
                <c:pt idx="18">
                  <c:v>0.38045800000000002</c:v>
                </c:pt>
                <c:pt idx="19">
                  <c:v>0.36723299999999998</c:v>
                </c:pt>
                <c:pt idx="20">
                  <c:v>0.38568999999999998</c:v>
                </c:pt>
                <c:pt idx="21">
                  <c:v>0.407613</c:v>
                </c:pt>
                <c:pt idx="22">
                  <c:v>0.42219499999999999</c:v>
                </c:pt>
                <c:pt idx="23">
                  <c:v>0.43115399999999998</c:v>
                </c:pt>
                <c:pt idx="24">
                  <c:v>0.43578800000000001</c:v>
                </c:pt>
                <c:pt idx="25">
                  <c:v>0.43590800000000002</c:v>
                </c:pt>
                <c:pt idx="26">
                  <c:v>0.433027</c:v>
                </c:pt>
                <c:pt idx="27">
                  <c:v>0.42869699999999999</c:v>
                </c:pt>
                <c:pt idx="28">
                  <c:v>0.42263299999999998</c:v>
                </c:pt>
                <c:pt idx="29">
                  <c:v>0.41470400000000002</c:v>
                </c:pt>
                <c:pt idx="30">
                  <c:v>0.40594999999999998</c:v>
                </c:pt>
                <c:pt idx="31">
                  <c:v>0.396727</c:v>
                </c:pt>
                <c:pt idx="32">
                  <c:v>0.38643699999999997</c:v>
                </c:pt>
                <c:pt idx="33">
                  <c:v>0.375218</c:v>
                </c:pt>
                <c:pt idx="34">
                  <c:v>0.363728</c:v>
                </c:pt>
                <c:pt idx="35">
                  <c:v>0.35179899999999997</c:v>
                </c:pt>
                <c:pt idx="36">
                  <c:v>0.339055</c:v>
                </c:pt>
                <c:pt idx="37">
                  <c:v>0.32594699999999999</c:v>
                </c:pt>
                <c:pt idx="38">
                  <c:v>0.31288899999999997</c:v>
                </c:pt>
                <c:pt idx="39">
                  <c:v>0.299591</c:v>
                </c:pt>
                <c:pt idx="40">
                  <c:v>0.28603299999999998</c:v>
                </c:pt>
                <c:pt idx="41">
                  <c:v>0.27276800000000001</c:v>
                </c:pt>
                <c:pt idx="42">
                  <c:v>0.25992100000000001</c:v>
                </c:pt>
                <c:pt idx="43">
                  <c:v>0.24723500000000001</c:v>
                </c:pt>
                <c:pt idx="44">
                  <c:v>0.234984</c:v>
                </c:pt>
                <c:pt idx="45">
                  <c:v>0.22361500000000001</c:v>
                </c:pt>
                <c:pt idx="46">
                  <c:v>0.213008</c:v>
                </c:pt>
                <c:pt idx="47">
                  <c:v>0.203068</c:v>
                </c:pt>
                <c:pt idx="48">
                  <c:v>0.194193</c:v>
                </c:pt>
                <c:pt idx="49">
                  <c:v>0.18652099999999999</c:v>
                </c:pt>
                <c:pt idx="50">
                  <c:v>0.179761</c:v>
                </c:pt>
                <c:pt idx="51">
                  <c:v>0.173957</c:v>
                </c:pt>
                <c:pt idx="52">
                  <c:v>0.16933100000000001</c:v>
                </c:pt>
                <c:pt idx="53">
                  <c:v>0.16561699999999999</c:v>
                </c:pt>
                <c:pt idx="54">
                  <c:v>0.16248399999999999</c:v>
                </c:pt>
                <c:pt idx="55">
                  <c:v>0.159997</c:v>
                </c:pt>
                <c:pt idx="56">
                  <c:v>0.158057</c:v>
                </c:pt>
                <c:pt idx="57">
                  <c:v>0.15621099999999999</c:v>
                </c:pt>
                <c:pt idx="58">
                  <c:v>0.15428700000000001</c:v>
                </c:pt>
                <c:pt idx="59">
                  <c:v>0.15234400000000001</c:v>
                </c:pt>
                <c:pt idx="60">
                  <c:v>0.15012200000000001</c:v>
                </c:pt>
                <c:pt idx="61">
                  <c:v>0.147317</c:v>
                </c:pt>
                <c:pt idx="62">
                  <c:v>0.144011</c:v>
                </c:pt>
                <c:pt idx="63">
                  <c:v>0.14027000000000001</c:v>
                </c:pt>
                <c:pt idx="64">
                  <c:v>0.13589499999999999</c:v>
                </c:pt>
                <c:pt idx="65">
                  <c:v>0.13088900000000001</c:v>
                </c:pt>
                <c:pt idx="66">
                  <c:v>0.12554399999999999</c:v>
                </c:pt>
                <c:pt idx="67">
                  <c:v>0.11995</c:v>
                </c:pt>
                <c:pt idx="68">
                  <c:v>0.114078</c:v>
                </c:pt>
                <c:pt idx="69">
                  <c:v>0.108212</c:v>
                </c:pt>
                <c:pt idx="70">
                  <c:v>0.102676</c:v>
                </c:pt>
                <c:pt idx="71">
                  <c:v>9.7480700000000003E-2</c:v>
                </c:pt>
                <c:pt idx="72">
                  <c:v>9.2689199999999999E-2</c:v>
                </c:pt>
                <c:pt idx="73">
                  <c:v>8.8570099999999999E-2</c:v>
                </c:pt>
                <c:pt idx="74">
                  <c:v>8.5137500000000005E-2</c:v>
                </c:pt>
                <c:pt idx="75">
                  <c:v>8.2172499999999996E-2</c:v>
                </c:pt>
                <c:pt idx="76">
                  <c:v>7.9664399999999996E-2</c:v>
                </c:pt>
                <c:pt idx="77">
                  <c:v>7.7614299999999997E-2</c:v>
                </c:pt>
                <c:pt idx="78">
                  <c:v>7.5736999999999999E-2</c:v>
                </c:pt>
                <c:pt idx="79">
                  <c:v>7.3829900000000004E-2</c:v>
                </c:pt>
                <c:pt idx="80">
                  <c:v>7.1942500000000006E-2</c:v>
                </c:pt>
                <c:pt idx="81">
                  <c:v>6.9985599999999995E-2</c:v>
                </c:pt>
                <c:pt idx="82">
                  <c:v>6.7756499999999997E-2</c:v>
                </c:pt>
                <c:pt idx="83">
                  <c:v>6.5314499999999998E-2</c:v>
                </c:pt>
                <c:pt idx="84">
                  <c:v>6.2801999999999997E-2</c:v>
                </c:pt>
                <c:pt idx="85">
                  <c:v>6.01497E-2</c:v>
                </c:pt>
                <c:pt idx="86">
                  <c:v>5.7365800000000002E-2</c:v>
                </c:pt>
                <c:pt idx="87">
                  <c:v>5.46921E-2</c:v>
                </c:pt>
                <c:pt idx="88">
                  <c:v>5.2236499999999998E-2</c:v>
                </c:pt>
                <c:pt idx="89">
                  <c:v>4.99608E-2</c:v>
                </c:pt>
                <c:pt idx="90">
                  <c:v>4.8026100000000002E-2</c:v>
                </c:pt>
                <c:pt idx="91">
                  <c:v>4.6610800000000001E-2</c:v>
                </c:pt>
                <c:pt idx="92">
                  <c:v>4.5617600000000001E-2</c:v>
                </c:pt>
                <c:pt idx="93">
                  <c:v>4.4967600000000003E-2</c:v>
                </c:pt>
                <c:pt idx="94">
                  <c:v>4.4723300000000001E-2</c:v>
                </c:pt>
                <c:pt idx="95">
                  <c:v>4.47438E-2</c:v>
                </c:pt>
                <c:pt idx="96">
                  <c:v>4.4761700000000001E-2</c:v>
                </c:pt>
                <c:pt idx="97">
                  <c:v>4.4713500000000003E-2</c:v>
                </c:pt>
                <c:pt idx="98">
                  <c:v>4.4555699999999997E-2</c:v>
                </c:pt>
                <c:pt idx="99">
                  <c:v>4.4074299999999997E-2</c:v>
                </c:pt>
                <c:pt idx="100">
                  <c:v>4.3173299999999998E-2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7605680"/>
        <c:axId val="397606224"/>
      </c:scatterChart>
      <c:valAx>
        <c:axId val="397605680"/>
        <c:scaling>
          <c:orientation val="minMax"/>
          <c:max val="1.6"/>
          <c:min val="0.4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l-GR" sz="2000" b="1" i="0" baseline="0">
                    <a:effectLst/>
                  </a:rPr>
                  <a:t>ω</a:t>
                </a:r>
                <a:r>
                  <a:rPr lang="en-US" sz="2000" b="1" i="0" baseline="0">
                    <a:effectLst/>
                  </a:rPr>
                  <a:t>(rad/s)</a:t>
                </a:r>
                <a:endParaRPr lang="en-US" sz="2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97606224"/>
        <c:crosses val="autoZero"/>
        <c:crossBetween val="midCat"/>
      </c:valAx>
      <c:valAx>
        <c:axId val="3976062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RAO</a:t>
                </a:r>
                <a:r>
                  <a:rPr lang="en-US" baseline="0"/>
                  <a:t> (m/m)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"/>
              <c:y val="0.334480394496142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3976056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9460106059726379"/>
          <c:y val="7.9058299530740286E-4"/>
          <c:w val="0.3039330376059215"/>
          <c:h val="9.3749463135289909E-2"/>
        </c:manualLayout>
      </c:layout>
      <c:overlay val="0"/>
      <c:txPr>
        <a:bodyPr/>
        <a:lstStyle/>
        <a:p>
          <a:pPr>
            <a:defRPr sz="2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2000"/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HEAVE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084076970694313"/>
          <c:y val="2.4661576393859859E-2"/>
          <c:w val="0.87180550276449442"/>
          <c:h val="0.85347617911397455"/>
        </c:manualLayout>
      </c:layout>
      <c:scatterChart>
        <c:scatterStyle val="smoothMarker"/>
        <c:varyColors val="0"/>
        <c:ser>
          <c:idx val="1"/>
          <c:order val="0"/>
          <c:tx>
            <c:v>Exp solid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Results!$AY$4:$AY$66</c:f>
              <c:numCache>
                <c:formatCode>General</c:formatCode>
                <c:ptCount val="63"/>
                <c:pt idx="0">
                  <c:v>0.39319931010910097</c:v>
                </c:pt>
                <c:pt idx="1">
                  <c:v>0.39849606927196002</c:v>
                </c:pt>
                <c:pt idx="2">
                  <c:v>0.40913909001976101</c:v>
                </c:pt>
                <c:pt idx="3">
                  <c:v>0.412448680524725</c:v>
                </c:pt>
                <c:pt idx="4">
                  <c:v>0.41756393080661403</c:v>
                </c:pt>
                <c:pt idx="5">
                  <c:v>0.426200924830964</c:v>
                </c:pt>
                <c:pt idx="6">
                  <c:v>0.43505007209281299</c:v>
                </c:pt>
                <c:pt idx="7">
                  <c:v>0.43690759155001502</c:v>
                </c:pt>
                <c:pt idx="8">
                  <c:v>0.445752024295474</c:v>
                </c:pt>
                <c:pt idx="9">
                  <c:v>0.44231985636440002</c:v>
                </c:pt>
                <c:pt idx="10">
                  <c:v>0.44772269214600802</c:v>
                </c:pt>
                <c:pt idx="11">
                  <c:v>0.45631254100647001</c:v>
                </c:pt>
                <c:pt idx="12">
                  <c:v>0.46674812303316199</c:v>
                </c:pt>
                <c:pt idx="13">
                  <c:v>0.48775836532001698</c:v>
                </c:pt>
                <c:pt idx="14">
                  <c:v>0.496605155323671</c:v>
                </c:pt>
                <c:pt idx="15">
                  <c:v>0.50172983463833698</c:v>
                </c:pt>
                <c:pt idx="16">
                  <c:v>0.50866488824631695</c:v>
                </c:pt>
                <c:pt idx="17">
                  <c:v>0.50859417050048505</c:v>
                </c:pt>
                <c:pt idx="18">
                  <c:v>0.52250199384755602</c:v>
                </c:pt>
                <c:pt idx="19">
                  <c:v>0.55405389477985101</c:v>
                </c:pt>
                <c:pt idx="20">
                  <c:v>0.57679436458140898</c:v>
                </c:pt>
                <c:pt idx="21">
                  <c:v>0.60304479183445703</c:v>
                </c:pt>
                <c:pt idx="22">
                  <c:v>0.611839722157834</c:v>
                </c:pt>
                <c:pt idx="23">
                  <c:v>0.62062993796482102</c:v>
                </c:pt>
                <c:pt idx="24">
                  <c:v>0.62944844087014196</c:v>
                </c:pt>
                <c:pt idx="25">
                  <c:v>0.66083769098702305</c:v>
                </c:pt>
                <c:pt idx="26">
                  <c:v>0.67998805655848105</c:v>
                </c:pt>
                <c:pt idx="27">
                  <c:v>0.69927042858882704</c:v>
                </c:pt>
                <c:pt idx="28">
                  <c:v>0.70811957585067498</c:v>
                </c:pt>
                <c:pt idx="29">
                  <c:v>0.71696636585432905</c:v>
                </c:pt>
                <c:pt idx="30">
                  <c:v>0.73280006914623996</c:v>
                </c:pt>
                <c:pt idx="31">
                  <c:v>0.75043707495688095</c:v>
                </c:pt>
                <c:pt idx="32">
                  <c:v>0.76277496434646896</c:v>
                </c:pt>
                <c:pt idx="33">
                  <c:v>0.77162175435012303</c:v>
                </c:pt>
                <c:pt idx="34">
                  <c:v>0.79444237093029202</c:v>
                </c:pt>
                <c:pt idx="35">
                  <c:v>0.82599898637897595</c:v>
                </c:pt>
                <c:pt idx="36">
                  <c:v>0.84700922866583095</c:v>
                </c:pt>
                <c:pt idx="37">
                  <c:v>0.87152942840417502</c:v>
                </c:pt>
                <c:pt idx="38">
                  <c:v>0.90817536429460999</c:v>
                </c:pt>
                <c:pt idx="39">
                  <c:v>0.93435507380182503</c:v>
                </c:pt>
                <c:pt idx="40">
                  <c:v>0.96757827079396297</c:v>
                </c:pt>
                <c:pt idx="41">
                  <c:v>0.99730801114197298</c:v>
                </c:pt>
                <c:pt idx="42">
                  <c:v>1.0182428211665999</c:v>
                </c:pt>
                <c:pt idx="43">
                  <c:v>1.0759013566020901</c:v>
                </c:pt>
                <c:pt idx="44">
                  <c:v>1.1161043951078999</c:v>
                </c:pt>
                <c:pt idx="45">
                  <c:v>1.15629093280635</c:v>
                </c:pt>
                <c:pt idx="46">
                  <c:v>1.19995914085796</c:v>
                </c:pt>
                <c:pt idx="47">
                  <c:v>1.24189240687847</c:v>
                </c:pt>
                <c:pt idx="48">
                  <c:v>1.3571694043601401</c:v>
                </c:pt>
                <c:pt idx="49">
                  <c:v>1.4480016343656801</c:v>
                </c:pt>
                <c:pt idx="50">
                  <c:v>1.4934118562229599</c:v>
                </c:pt>
                <c:pt idx="51">
                  <c:v>1.53359367940502</c:v>
                </c:pt>
                <c:pt idx="52">
                  <c:v>1.5737542872633401</c:v>
                </c:pt>
                <c:pt idx="53">
                  <c:v>1.60169251138359</c:v>
                </c:pt>
              </c:numCache>
            </c:numRef>
          </c:xVal>
          <c:yVal>
            <c:numRef>
              <c:f>Results!$AZ$4:$AZ$66</c:f>
              <c:numCache>
                <c:formatCode>General</c:formatCode>
                <c:ptCount val="63"/>
                <c:pt idx="0">
                  <c:v>0.89159166002050805</c:v>
                </c:pt>
                <c:pt idx="1">
                  <c:v>0.85919703928370705</c:v>
                </c:pt>
                <c:pt idx="2">
                  <c:v>0.76606766116770697</c:v>
                </c:pt>
                <c:pt idx="3">
                  <c:v>0.87132709707582101</c:v>
                </c:pt>
                <c:pt idx="4">
                  <c:v>0.94284631069448699</c:v>
                </c:pt>
                <c:pt idx="5">
                  <c:v>0.99816723175383903</c:v>
                </c:pt>
                <c:pt idx="6">
                  <c:v>0.932030424345762</c:v>
                </c:pt>
                <c:pt idx="7">
                  <c:v>0.86860053509761004</c:v>
                </c:pt>
                <c:pt idx="8">
                  <c:v>0.80516278832214205</c:v>
                </c:pt>
                <c:pt idx="9">
                  <c:v>0.77007892886187601</c:v>
                </c:pt>
                <c:pt idx="10">
                  <c:v>0.67695544389136098</c:v>
                </c:pt>
                <c:pt idx="11">
                  <c:v>0.75926697127680798</c:v>
                </c:pt>
                <c:pt idx="12">
                  <c:v>0.78489626099562704</c:v>
                </c:pt>
                <c:pt idx="13">
                  <c:v>0.75653255177128298</c:v>
                </c:pt>
                <c:pt idx="14">
                  <c:v>0.69174527467951097</c:v>
                </c:pt>
                <c:pt idx="15">
                  <c:v>0.75786636703295795</c:v>
                </c:pt>
                <c:pt idx="16">
                  <c:v>0.78754817646434805</c:v>
                </c:pt>
                <c:pt idx="17">
                  <c:v>0.82803408595349104</c:v>
                </c:pt>
                <c:pt idx="18">
                  <c:v>0.86580521975539504</c:v>
                </c:pt>
                <c:pt idx="19">
                  <c:v>0.802341936016155</c:v>
                </c:pt>
                <c:pt idx="20">
                  <c:v>0.78342297462411503</c:v>
                </c:pt>
                <c:pt idx="21">
                  <c:v>0.75505337225428504</c:v>
                </c:pt>
                <c:pt idx="22">
                  <c:v>0.71995576212121704</c:v>
                </c:pt>
                <c:pt idx="23">
                  <c:v>0.68755721262075997</c:v>
                </c:pt>
                <c:pt idx="24">
                  <c:v>0.63896429932464505</c:v>
                </c:pt>
                <c:pt idx="25">
                  <c:v>0.668618607410434</c:v>
                </c:pt>
                <c:pt idx="26">
                  <c:v>0.70503431775054604</c:v>
                </c:pt>
                <c:pt idx="27">
                  <c:v>0.66587633037759297</c:v>
                </c:pt>
                <c:pt idx="28">
                  <c:v>0.59973952296951605</c:v>
                </c:pt>
                <c:pt idx="29">
                  <c:v>0.53495224587774404</c:v>
                </c:pt>
                <c:pt idx="30">
                  <c:v>0.470157111258658</c:v>
                </c:pt>
                <c:pt idx="31">
                  <c:v>0.37297128466642798</c:v>
                </c:pt>
                <c:pt idx="32">
                  <c:v>0.30952960912730298</c:v>
                </c:pt>
                <c:pt idx="33">
                  <c:v>0.244742332035531</c:v>
                </c:pt>
                <c:pt idx="34">
                  <c:v>0.17993933988913</c:v>
                </c:pt>
                <c:pt idx="35">
                  <c:v>0.11377699551728</c:v>
                </c:pt>
                <c:pt idx="36">
                  <c:v>8.5413286292936402E-2</c:v>
                </c:pt>
                <c:pt idx="37">
                  <c:v>4.7598936090801701E-2</c:v>
                </c:pt>
                <c:pt idx="38">
                  <c:v>6.7800638816970599E-2</c:v>
                </c:pt>
                <c:pt idx="39">
                  <c:v>7.9916945936283401E-2</c:v>
                </c:pt>
                <c:pt idx="40">
                  <c:v>5.96366679369668E-2</c:v>
                </c:pt>
                <c:pt idx="41">
                  <c:v>3.9360318701308003E-2</c:v>
                </c:pt>
                <c:pt idx="42">
                  <c:v>5.4181579598716299E-2</c:v>
                </c:pt>
                <c:pt idx="43">
                  <c:v>4.4670042784236301E-2</c:v>
                </c:pt>
                <c:pt idx="44">
                  <c:v>2.84304982065193E-2</c:v>
                </c:pt>
                <c:pt idx="45">
                  <c:v>2.1637665842935999E-2</c:v>
                </c:pt>
                <c:pt idx="46">
                  <c:v>2.15885562972188E-2</c:v>
                </c:pt>
                <c:pt idx="47">
                  <c:v>1.47937595518066E-2</c:v>
                </c:pt>
                <c:pt idx="48">
                  <c:v>1.8712701300027799E-2</c:v>
                </c:pt>
                <c:pt idx="49">
                  <c:v>1.72610231286318E-2</c:v>
                </c:pt>
                <c:pt idx="50">
                  <c:v>1.99090098336955E-2</c:v>
                </c:pt>
                <c:pt idx="51">
                  <c:v>1.58152381027214E-2</c:v>
                </c:pt>
                <c:pt idx="52">
                  <c:v>2.3867239218490401E-2</c:v>
                </c:pt>
                <c:pt idx="53">
                  <c:v>2.9233930374450601E-2</c:v>
                </c:pt>
              </c:numCache>
            </c:numRef>
          </c:yVal>
          <c:smooth val="1"/>
        </c:ser>
        <c:ser>
          <c:idx val="0"/>
          <c:order val="1"/>
          <c:tx>
            <c:v>Present work solid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Results!$C$4:$C$104</c:f>
              <c:numCache>
                <c:formatCode>General</c:formatCode>
                <c:ptCount val="101"/>
                <c:pt idx="0">
                  <c:v>0.38793323305057897</c:v>
                </c:pt>
                <c:pt idx="1">
                  <c:v>0.40005609200347259</c:v>
                </c:pt>
                <c:pt idx="2">
                  <c:v>0.41217759804049209</c:v>
                </c:pt>
                <c:pt idx="3">
                  <c:v>0.42430156843471917</c:v>
                </c:pt>
                <c:pt idx="4">
                  <c:v>0.43642393451586081</c:v>
                </c:pt>
                <c:pt idx="5">
                  <c:v>0.44854724995415129</c:v>
                </c:pt>
                <c:pt idx="6">
                  <c:v>0.46066970865563084</c:v>
                </c:pt>
                <c:pt idx="7">
                  <c:v>0.4727929827455668</c:v>
                </c:pt>
                <c:pt idx="8">
                  <c:v>0.48491442428219922</c:v>
                </c:pt>
                <c:pt idx="9">
                  <c:v>0.49703904797771103</c:v>
                </c:pt>
                <c:pt idx="10">
                  <c:v>0.50916042335556977</c:v>
                </c:pt>
                <c:pt idx="11">
                  <c:v>0.52128464183860823</c:v>
                </c:pt>
                <c:pt idx="12">
                  <c:v>0.5334073221668657</c:v>
                </c:pt>
                <c:pt idx="13">
                  <c:v>0.5455305879874961</c:v>
                </c:pt>
                <c:pt idx="14">
                  <c:v>0.55765371818583498</c:v>
                </c:pt>
                <c:pt idx="15">
                  <c:v>0.56977569228459601</c:v>
                </c:pt>
                <c:pt idx="16">
                  <c:v>0.58189857935448097</c:v>
                </c:pt>
                <c:pt idx="17">
                  <c:v>0.59401992661907332</c:v>
                </c:pt>
                <c:pt idx="18">
                  <c:v>0.60614385731551079</c:v>
                </c:pt>
                <c:pt idx="19">
                  <c:v>0.61826926498168178</c:v>
                </c:pt>
                <c:pt idx="20">
                  <c:v>0.63038840755100722</c:v>
                </c:pt>
                <c:pt idx="21">
                  <c:v>0.64251327767896127</c:v>
                </c:pt>
                <c:pt idx="22">
                  <c:v>0.65463590177379116</c:v>
                </c:pt>
                <c:pt idx="23">
                  <c:v>0.66675915270858199</c:v>
                </c:pt>
                <c:pt idx="24">
                  <c:v>0.67888315783851316</c:v>
                </c:pt>
                <c:pt idx="25">
                  <c:v>0.69100456298344626</c:v>
                </c:pt>
                <c:pt idx="26">
                  <c:v>0.70312687448599265</c:v>
                </c:pt>
                <c:pt idx="27">
                  <c:v>0.71525004437763984</c:v>
                </c:pt>
                <c:pt idx="28">
                  <c:v>0.72737560586080219</c:v>
                </c:pt>
                <c:pt idx="29">
                  <c:v>0.73949449703035375</c:v>
                </c:pt>
                <c:pt idx="30">
                  <c:v>0.75161694746466245</c:v>
                </c:pt>
                <c:pt idx="31">
                  <c:v>0.76374282318249442</c:v>
                </c:pt>
                <c:pt idx="32">
                  <c:v>0.77586646610115795</c:v>
                </c:pt>
                <c:pt idx="33">
                  <c:v>0.78798970215197373</c:v>
                </c:pt>
                <c:pt idx="34">
                  <c:v>0.80010858174781696</c:v>
                </c:pt>
                <c:pt idx="35">
                  <c:v>0.81223465263089523</c:v>
                </c:pt>
                <c:pt idx="36">
                  <c:v>0.82435901997557581</c:v>
                </c:pt>
                <c:pt idx="37">
                  <c:v>0.83648057727875258</c:v>
                </c:pt>
                <c:pt idx="38">
                  <c:v>0.84859908474914114</c:v>
                </c:pt>
                <c:pt idx="39">
                  <c:v>0.86072357281536793</c:v>
                </c:pt>
                <c:pt idx="40">
                  <c:v>0.87284786903172162</c:v>
                </c:pt>
                <c:pt idx="41">
                  <c:v>0.88497474043809021</c:v>
                </c:pt>
                <c:pt idx="42">
                  <c:v>0.89709449990830259</c:v>
                </c:pt>
                <c:pt idx="43">
                  <c:v>0.90921671630859457</c:v>
                </c:pt>
                <c:pt idx="44">
                  <c:v>0.9213403726225019</c:v>
                </c:pt>
                <c:pt idx="45">
                  <c:v>0.93346309396822946</c:v>
                </c:pt>
                <c:pt idx="46">
                  <c:v>0.94558596549113361</c:v>
                </c:pt>
                <c:pt idx="47">
                  <c:v>0.95770879715425294</c:v>
                </c:pt>
                <c:pt idx="48">
                  <c:v>0.96983096559080173</c:v>
                </c:pt>
                <c:pt idx="49">
                  <c:v>0.98195457609041503</c:v>
                </c:pt>
                <c:pt idx="50">
                  <c:v>0.99407698385077181</c:v>
                </c:pt>
                <c:pt idx="51">
                  <c:v>1.006200409275579</c:v>
                </c:pt>
                <c:pt idx="52">
                  <c:v>1.0183231807355513</c:v>
                </c:pt>
                <c:pt idx="53">
                  <c:v>1.0304463850298069</c:v>
                </c:pt>
                <c:pt idx="54">
                  <c:v>1.0425692836772165</c:v>
                </c:pt>
                <c:pt idx="55">
                  <c:v>1.0546915635884115</c:v>
                </c:pt>
                <c:pt idx="56">
                  <c:v>1.0668146443337314</c:v>
                </c:pt>
                <c:pt idx="57">
                  <c:v>1.0789379207394103</c:v>
                </c:pt>
                <c:pt idx="58">
                  <c:v>1.091059836289652</c:v>
                </c:pt>
                <c:pt idx="59">
                  <c:v>1.1031832350858672</c:v>
                </c:pt>
                <c:pt idx="60">
                  <c:v>1.1153060364820786</c:v>
                </c:pt>
                <c:pt idx="61">
                  <c:v>1.1274292358143603</c:v>
                </c:pt>
                <c:pt idx="62">
                  <c:v>1.139551384569192</c:v>
                </c:pt>
                <c:pt idx="63">
                  <c:v>1.1516742716390771</c:v>
                </c:pt>
                <c:pt idx="64">
                  <c:v>1.1637971587089619</c:v>
                </c:pt>
                <c:pt idx="65">
                  <c:v>1.1759211527555646</c:v>
                </c:pt>
                <c:pt idx="66">
                  <c:v>1.1880430300998528</c:v>
                </c:pt>
                <c:pt idx="67">
                  <c:v>1.2001661146491025</c:v>
                </c:pt>
                <c:pt idx="68">
                  <c:v>1.2122893685610583</c:v>
                </c:pt>
                <c:pt idx="69">
                  <c:v>1.2244119782665601</c:v>
                </c:pt>
                <c:pt idx="70">
                  <c:v>1.2365350884518456</c:v>
                </c:pt>
                <c:pt idx="71">
                  <c:v>1.2486584755056009</c:v>
                </c:pt>
                <c:pt idx="72">
                  <c:v>1.2607803928750738</c:v>
                </c:pt>
                <c:pt idx="73">
                  <c:v>1.2729047053041573</c:v>
                </c:pt>
                <c:pt idx="74">
                  <c:v>1.2850265553579225</c:v>
                </c:pt>
                <c:pt idx="75">
                  <c:v>1.2971504384263179</c:v>
                </c:pt>
                <c:pt idx="76">
                  <c:v>1.3092718035475823</c:v>
                </c:pt>
                <c:pt idx="77">
                  <c:v>1.3213958263725096</c:v>
                </c:pt>
                <c:pt idx="78">
                  <c:v>1.333518305417164</c:v>
                </c:pt>
                <c:pt idx="79">
                  <c:v>1.3456410705922479</c:v>
                </c:pt>
                <c:pt idx="80">
                  <c:v>1.3577642409807347</c:v>
                </c:pt>
                <c:pt idx="81">
                  <c:v>1.3698860520028879</c:v>
                </c:pt>
                <c:pt idx="82">
                  <c:v>1.3820091259668925</c:v>
                </c:pt>
                <c:pt idx="83">
                  <c:v>1.3941321081377871</c:v>
                </c:pt>
                <c:pt idx="84">
                  <c:v>1.4062559745007284</c:v>
                </c:pt>
                <c:pt idx="85">
                  <c:v>1.4183774388588724</c:v>
                </c:pt>
                <c:pt idx="86">
                  <c:v>1.4305023916899129</c:v>
                </c:pt>
                <c:pt idx="87">
                  <c:v>1.442623266089786</c:v>
                </c:pt>
                <c:pt idx="88">
                  <c:v>1.4547464483862025</c:v>
                </c:pt>
                <c:pt idx="89">
                  <c:v>1.4668692554058564</c:v>
                </c:pt>
                <c:pt idx="90">
                  <c:v>1.478993917475879</c:v>
                </c:pt>
                <c:pt idx="91">
                  <c:v>1.4911154757761573</c:v>
                </c:pt>
                <c:pt idx="92">
                  <c:v>1.5032389810858138</c:v>
                </c:pt>
                <c:pt idx="93">
                  <c:v>1.5153622275553409</c:v>
                </c:pt>
                <c:pt idx="94">
                  <c:v>1.5274856463649888</c:v>
                </c:pt>
                <c:pt idx="95">
                  <c:v>1.5396071829985067</c:v>
                </c:pt>
                <c:pt idx="96">
                  <c:v>1.5517302223955063</c:v>
                </c:pt>
                <c:pt idx="97">
                  <c:v>1.5638530080793691</c:v>
                </c:pt>
                <c:pt idx="98">
                  <c:v>1.5759766091518892</c:v>
                </c:pt>
                <c:pt idx="99">
                  <c:v>1.5880994628123171</c:v>
                </c:pt>
                <c:pt idx="100">
                  <c:v>1.6002229271050497</c:v>
                </c:pt>
              </c:numCache>
            </c:numRef>
          </c:xVal>
          <c:yVal>
            <c:numRef>
              <c:f>Results!$E$4:$E$104</c:f>
              <c:numCache>
                <c:formatCode>General</c:formatCode>
                <c:ptCount val="101"/>
                <c:pt idx="0">
                  <c:v>0.95035999999999998</c:v>
                </c:pt>
                <c:pt idx="1">
                  <c:v>0.94391999999999998</c:v>
                </c:pt>
                <c:pt idx="2">
                  <c:v>0.93667500000000004</c:v>
                </c:pt>
                <c:pt idx="3">
                  <c:v>0.92888599999999999</c:v>
                </c:pt>
                <c:pt idx="4">
                  <c:v>0.92095499999999997</c:v>
                </c:pt>
                <c:pt idx="5">
                  <c:v>0.91333799999999998</c:v>
                </c:pt>
                <c:pt idx="6">
                  <c:v>0.90641099999999997</c:v>
                </c:pt>
                <c:pt idx="7">
                  <c:v>0.90031700000000003</c:v>
                </c:pt>
                <c:pt idx="8">
                  <c:v>0.89484900000000001</c:v>
                </c:pt>
                <c:pt idx="9">
                  <c:v>0.88941400000000004</c:v>
                </c:pt>
                <c:pt idx="10">
                  <c:v>0.883081</c:v>
                </c:pt>
                <c:pt idx="11">
                  <c:v>0.87471100000000002</c:v>
                </c:pt>
                <c:pt idx="12">
                  <c:v>0.86312699999999998</c:v>
                </c:pt>
                <c:pt idx="13">
                  <c:v>0.84733099999999995</c:v>
                </c:pt>
                <c:pt idx="14">
                  <c:v>0.82672999999999996</c:v>
                </c:pt>
                <c:pt idx="15">
                  <c:v>0.80128100000000002</c:v>
                </c:pt>
                <c:pt idx="16">
                  <c:v>0.77146999999999999</c:v>
                </c:pt>
                <c:pt idx="17">
                  <c:v>0.73809800000000003</c:v>
                </c:pt>
                <c:pt idx="18">
                  <c:v>0.70197299999999996</c:v>
                </c:pt>
                <c:pt idx="19">
                  <c:v>0.66366999999999998</c:v>
                </c:pt>
                <c:pt idx="20">
                  <c:v>0.62350399999999995</c:v>
                </c:pt>
                <c:pt idx="21">
                  <c:v>0.58169300000000002</c:v>
                </c:pt>
                <c:pt idx="22">
                  <c:v>0.53858300000000003</c:v>
                </c:pt>
                <c:pt idx="23">
                  <c:v>0.49479699999999999</c:v>
                </c:pt>
                <c:pt idx="24">
                  <c:v>0.45122400000000001</c:v>
                </c:pt>
                <c:pt idx="25">
                  <c:v>0.40885100000000002</c:v>
                </c:pt>
                <c:pt idx="26">
                  <c:v>0.36856</c:v>
                </c:pt>
                <c:pt idx="27">
                  <c:v>0.33097599999999999</c:v>
                </c:pt>
                <c:pt idx="28">
                  <c:v>0.29643199999999997</c:v>
                </c:pt>
                <c:pt idx="29">
                  <c:v>0.26501400000000003</c:v>
                </c:pt>
                <c:pt idx="30">
                  <c:v>0.23664499999999999</c:v>
                </c:pt>
                <c:pt idx="31">
                  <c:v>0.21116799999999999</c:v>
                </c:pt>
                <c:pt idx="32">
                  <c:v>0.18839400000000001</c:v>
                </c:pt>
                <c:pt idx="33">
                  <c:v>0.16813900000000001</c:v>
                </c:pt>
                <c:pt idx="34">
                  <c:v>0.15021999999999999</c:v>
                </c:pt>
                <c:pt idx="35">
                  <c:v>0.13445799999999999</c:v>
                </c:pt>
                <c:pt idx="36">
                  <c:v>0.120667</c:v>
                </c:pt>
                <c:pt idx="37">
                  <c:v>0.108656</c:v>
                </c:pt>
                <c:pt idx="38">
                  <c:v>9.8231899999999997E-2</c:v>
                </c:pt>
                <c:pt idx="39">
                  <c:v>8.9206300000000002E-2</c:v>
                </c:pt>
                <c:pt idx="40">
                  <c:v>8.1393499999999994E-2</c:v>
                </c:pt>
                <c:pt idx="41">
                  <c:v>7.4618199999999996E-2</c:v>
                </c:pt>
                <c:pt idx="42">
                  <c:v>6.8719600000000006E-2</c:v>
                </c:pt>
                <c:pt idx="43">
                  <c:v>6.3551999999999997E-2</c:v>
                </c:pt>
                <c:pt idx="44">
                  <c:v>5.8985599999999999E-2</c:v>
                </c:pt>
                <c:pt idx="45">
                  <c:v>5.4907600000000001E-2</c:v>
                </c:pt>
                <c:pt idx="46">
                  <c:v>5.1222900000000002E-2</c:v>
                </c:pt>
                <c:pt idx="47">
                  <c:v>4.7853199999999999E-2</c:v>
                </c:pt>
                <c:pt idx="48">
                  <c:v>4.4735200000000003E-2</c:v>
                </c:pt>
                <c:pt idx="49">
                  <c:v>4.1818399999999999E-2</c:v>
                </c:pt>
                <c:pt idx="50">
                  <c:v>3.9066400000000001E-2</c:v>
                </c:pt>
                <c:pt idx="51">
                  <c:v>3.6450700000000003E-2</c:v>
                </c:pt>
                <c:pt idx="52">
                  <c:v>3.3954100000000001E-2</c:v>
                </c:pt>
                <c:pt idx="53">
                  <c:v>3.1564099999999998E-2</c:v>
                </c:pt>
                <c:pt idx="54">
                  <c:v>2.9274999999999999E-2</c:v>
                </c:pt>
                <c:pt idx="55">
                  <c:v>2.70852E-2</c:v>
                </c:pt>
                <c:pt idx="56">
                  <c:v>2.4996600000000001E-2</c:v>
                </c:pt>
                <c:pt idx="57">
                  <c:v>2.30128E-2</c:v>
                </c:pt>
                <c:pt idx="58">
                  <c:v>2.1138500000000001E-2</c:v>
                </c:pt>
                <c:pt idx="59">
                  <c:v>1.93796E-2</c:v>
                </c:pt>
                <c:pt idx="60">
                  <c:v>1.7741400000000001E-2</c:v>
                </c:pt>
                <c:pt idx="61">
                  <c:v>1.6226500000000001E-2</c:v>
                </c:pt>
                <c:pt idx="62">
                  <c:v>1.48361E-2</c:v>
                </c:pt>
                <c:pt idx="63">
                  <c:v>1.3569700000000001E-2</c:v>
                </c:pt>
                <c:pt idx="64">
                  <c:v>1.2423200000000001E-2</c:v>
                </c:pt>
                <c:pt idx="65">
                  <c:v>1.1391099999999999E-2</c:v>
                </c:pt>
                <c:pt idx="66">
                  <c:v>1.0464299999999999E-2</c:v>
                </c:pt>
                <c:pt idx="67">
                  <c:v>9.6339500000000005E-3</c:v>
                </c:pt>
                <c:pt idx="68">
                  <c:v>8.8911200000000006E-3</c:v>
                </c:pt>
                <c:pt idx="69">
                  <c:v>8.2260900000000001E-3</c:v>
                </c:pt>
                <c:pt idx="70">
                  <c:v>7.6298900000000003E-3</c:v>
                </c:pt>
                <c:pt idx="71">
                  <c:v>7.0953800000000001E-3</c:v>
                </c:pt>
                <c:pt idx="72">
                  <c:v>6.61738E-3</c:v>
                </c:pt>
                <c:pt idx="73">
                  <c:v>6.1910400000000001E-3</c:v>
                </c:pt>
                <c:pt idx="74">
                  <c:v>5.8121900000000001E-3</c:v>
                </c:pt>
                <c:pt idx="75">
                  <c:v>5.4775300000000004E-3</c:v>
                </c:pt>
                <c:pt idx="76">
                  <c:v>5.1835300000000004E-3</c:v>
                </c:pt>
                <c:pt idx="77">
                  <c:v>4.9250099999999996E-3</c:v>
                </c:pt>
                <c:pt idx="78">
                  <c:v>4.6964099999999998E-3</c:v>
                </c:pt>
                <c:pt idx="79">
                  <c:v>4.4909800000000003E-3</c:v>
                </c:pt>
                <c:pt idx="80">
                  <c:v>4.3023200000000001E-3</c:v>
                </c:pt>
                <c:pt idx="81">
                  <c:v>4.1244100000000002E-3</c:v>
                </c:pt>
                <c:pt idx="82">
                  <c:v>3.9506699999999999E-3</c:v>
                </c:pt>
                <c:pt idx="83">
                  <c:v>3.7754899999999998E-3</c:v>
                </c:pt>
                <c:pt idx="84">
                  <c:v>3.5949100000000002E-3</c:v>
                </c:pt>
                <c:pt idx="85">
                  <c:v>3.40617E-3</c:v>
                </c:pt>
                <c:pt idx="86">
                  <c:v>3.2072799999999999E-3</c:v>
                </c:pt>
                <c:pt idx="87">
                  <c:v>2.9970800000000001E-3</c:v>
                </c:pt>
                <c:pt idx="88">
                  <c:v>2.7767E-3</c:v>
                </c:pt>
                <c:pt idx="89">
                  <c:v>2.5484100000000001E-3</c:v>
                </c:pt>
                <c:pt idx="90">
                  <c:v>2.3140299999999999E-3</c:v>
                </c:pt>
                <c:pt idx="91">
                  <c:v>2.0769600000000001E-3</c:v>
                </c:pt>
                <c:pt idx="92">
                  <c:v>1.8419300000000001E-3</c:v>
                </c:pt>
                <c:pt idx="93">
                  <c:v>1.61593E-3</c:v>
                </c:pt>
                <c:pt idx="94">
                  <c:v>1.4068100000000001E-3</c:v>
                </c:pt>
                <c:pt idx="95">
                  <c:v>1.22365E-3</c:v>
                </c:pt>
                <c:pt idx="96">
                  <c:v>1.07741E-3</c:v>
                </c:pt>
                <c:pt idx="97">
                  <c:v>9.7862800000000005E-4</c:v>
                </c:pt>
                <c:pt idx="98">
                  <c:v>9.3156599999999999E-4</c:v>
                </c:pt>
                <c:pt idx="99">
                  <c:v>9.2962299999999997E-4</c:v>
                </c:pt>
                <c:pt idx="100">
                  <c:v>9.5784199999999998E-4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7608400"/>
        <c:axId val="397608944"/>
      </c:scatterChart>
      <c:valAx>
        <c:axId val="397608400"/>
        <c:scaling>
          <c:orientation val="minMax"/>
          <c:max val="1.6"/>
          <c:min val="0.4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l-GR" sz="2000" b="1" i="0" baseline="0">
                    <a:effectLst/>
                  </a:rPr>
                  <a:t>ω</a:t>
                </a:r>
                <a:r>
                  <a:rPr lang="en-US" sz="2000" b="1" i="0" baseline="0">
                    <a:effectLst/>
                  </a:rPr>
                  <a:t>(rad/s)</a:t>
                </a:r>
                <a:endParaRPr lang="en-US" sz="2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397608944"/>
        <c:crosses val="autoZero"/>
        <c:crossBetween val="midCat"/>
      </c:valAx>
      <c:valAx>
        <c:axId val="3976089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RAO</a:t>
                </a:r>
                <a:r>
                  <a:rPr lang="en-US" baseline="0"/>
                  <a:t> (m/m)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"/>
              <c:y val="0.334480394496142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3976084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9753286419089322"/>
          <c:y val="1.0891593096317506E-2"/>
          <c:w val="0.29806943041866268"/>
          <c:h val="0.1139514833373101"/>
        </c:manualLayout>
      </c:layout>
      <c:overlay val="0"/>
      <c:txPr>
        <a:bodyPr/>
        <a:lstStyle/>
        <a:p>
          <a:pPr>
            <a:defRPr sz="2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2000"/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ROLL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230667150375786"/>
          <c:y val="2.4661576393859859E-2"/>
          <c:w val="0.87033960096767982"/>
          <c:h val="0.85491068161934292"/>
        </c:manualLayout>
      </c:layout>
      <c:scatterChart>
        <c:scatterStyle val="smoothMarker"/>
        <c:varyColors val="0"/>
        <c:ser>
          <c:idx val="1"/>
          <c:order val="0"/>
          <c:tx>
            <c:v>Exp solid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Results!$BC$4:$BC$66</c:f>
              <c:numCache>
                <c:formatCode>General</c:formatCode>
                <c:ptCount val="63"/>
                <c:pt idx="0">
                  <c:v>0.39861567745284598</c:v>
                </c:pt>
                <c:pt idx="1">
                  <c:v>0.40872676933725499</c:v>
                </c:pt>
                <c:pt idx="2">
                  <c:v>0.42055663609621002</c:v>
                </c:pt>
                <c:pt idx="3">
                  <c:v>0.44584433292957198</c:v>
                </c:pt>
                <c:pt idx="4">
                  <c:v>0.45938189998269502</c:v>
                </c:pt>
                <c:pt idx="5">
                  <c:v>0.489805987195016</c:v>
                </c:pt>
                <c:pt idx="6">
                  <c:v>0.50504460979408194</c:v>
                </c:pt>
                <c:pt idx="7">
                  <c:v>0.51185104689392602</c:v>
                </c:pt>
                <c:pt idx="8">
                  <c:v>0.51527973697871599</c:v>
                </c:pt>
                <c:pt idx="9">
                  <c:v>0.52039840802907</c:v>
                </c:pt>
                <c:pt idx="10">
                  <c:v>0.53058037722789397</c:v>
                </c:pt>
                <c:pt idx="11">
                  <c:v>0.53738238449558695</c:v>
                </c:pt>
                <c:pt idx="12">
                  <c:v>0.54751119570859996</c:v>
                </c:pt>
                <c:pt idx="13">
                  <c:v>0.56265236200034596</c:v>
                </c:pt>
                <c:pt idx="14">
                  <c:v>0.56439107111956999</c:v>
                </c:pt>
                <c:pt idx="15">
                  <c:v>0.57119529330333896</c:v>
                </c:pt>
                <c:pt idx="16">
                  <c:v>0.58650036338466804</c:v>
                </c:pt>
                <c:pt idx="17">
                  <c:v>0.58829444540577902</c:v>
                </c:pt>
                <c:pt idx="18">
                  <c:v>0.60195826267520303</c:v>
                </c:pt>
                <c:pt idx="19">
                  <c:v>0.613885585741477</c:v>
                </c:pt>
                <c:pt idx="20">
                  <c:v>0.62749403010901506</c:v>
                </c:pt>
                <c:pt idx="21">
                  <c:v>0.63936376535732797</c:v>
                </c:pt>
                <c:pt idx="22">
                  <c:v>0.64775165253503997</c:v>
                </c:pt>
                <c:pt idx="23">
                  <c:v>0.64769406471707902</c:v>
                </c:pt>
                <c:pt idx="24">
                  <c:v>0.66108766222529802</c:v>
                </c:pt>
                <c:pt idx="25">
                  <c:v>0.67617124069908197</c:v>
                </c:pt>
                <c:pt idx="26">
                  <c:v>0.68286028724692804</c:v>
                </c:pt>
                <c:pt idx="27">
                  <c:v>0.68449268039453104</c:v>
                </c:pt>
                <c:pt idx="28">
                  <c:v>0.69788849281882603</c:v>
                </c:pt>
                <c:pt idx="29">
                  <c:v>0.71132860356463001</c:v>
                </c:pt>
                <c:pt idx="30">
                  <c:v>0.73160616023533398</c:v>
                </c:pt>
                <c:pt idx="31">
                  <c:v>0.75183720366845397</c:v>
                </c:pt>
                <c:pt idx="32">
                  <c:v>0.76191064197958103</c:v>
                </c:pt>
                <c:pt idx="33">
                  <c:v>0.77192649247274603</c:v>
                </c:pt>
                <c:pt idx="34">
                  <c:v>0.78031216473438303</c:v>
                </c:pt>
                <c:pt idx="35">
                  <c:v>0.79201578127703698</c:v>
                </c:pt>
                <c:pt idx="36">
                  <c:v>0.80710157466689703</c:v>
                </c:pt>
                <c:pt idx="37">
                  <c:v>0.82724180654092305</c:v>
                </c:pt>
                <c:pt idx="38">
                  <c:v>0.83900301090153995</c:v>
                </c:pt>
                <c:pt idx="39">
                  <c:v>0.85750863471188699</c:v>
                </c:pt>
                <c:pt idx="40">
                  <c:v>0.872722893234123</c:v>
                </c:pt>
                <c:pt idx="41">
                  <c:v>0.88121045163523004</c:v>
                </c:pt>
                <c:pt idx="42">
                  <c:v>0.92342010728499702</c:v>
                </c:pt>
                <c:pt idx="43">
                  <c:v>0.95882554075099502</c:v>
                </c:pt>
                <c:pt idx="44">
                  <c:v>0.98240332237411299</c:v>
                </c:pt>
                <c:pt idx="45">
                  <c:v>1.00599660840975</c:v>
                </c:pt>
                <c:pt idx="46">
                  <c:v>1.03135961238968</c:v>
                </c:pt>
                <c:pt idx="47">
                  <c:v>1.03811953625194</c:v>
                </c:pt>
                <c:pt idx="48">
                  <c:v>1.0684683163177</c:v>
                </c:pt>
                <c:pt idx="49">
                  <c:v>1.08866392109361</c:v>
                </c:pt>
                <c:pt idx="50">
                  <c:v>1.1291392974562999</c:v>
                </c:pt>
                <c:pt idx="51">
                  <c:v>1.16459124415988</c:v>
                </c:pt>
                <c:pt idx="52">
                  <c:v>1.2067743208167501</c:v>
                </c:pt>
                <c:pt idx="53">
                  <c:v>1.25065623810347</c:v>
                </c:pt>
                <c:pt idx="54">
                  <c:v>1.2928526042567901</c:v>
                </c:pt>
                <c:pt idx="55">
                  <c:v>1.33504675549403</c:v>
                </c:pt>
                <c:pt idx="56">
                  <c:v>1.37723869181519</c:v>
                </c:pt>
                <c:pt idx="57">
                  <c:v>1.41774950683509</c:v>
                </c:pt>
                <c:pt idx="58">
                  <c:v>1.45826253677106</c:v>
                </c:pt>
                <c:pt idx="59">
                  <c:v>1.4970789409932499</c:v>
                </c:pt>
                <c:pt idx="60">
                  <c:v>1.54265526907769</c:v>
                </c:pt>
                <c:pt idx="61">
                  <c:v>1.5780983561169699</c:v>
                </c:pt>
                <c:pt idx="62">
                  <c:v>1.58822938224606</c:v>
                </c:pt>
              </c:numCache>
            </c:numRef>
          </c:xVal>
          <c:yVal>
            <c:numRef>
              <c:f>Results!$BD$4:$BD$66</c:f>
              <c:numCache>
                <c:formatCode>General</c:formatCode>
                <c:ptCount val="63"/>
                <c:pt idx="0">
                  <c:v>0.89400242256445595</c:v>
                </c:pt>
                <c:pt idx="1">
                  <c:v>0.84811213012631903</c:v>
                </c:pt>
                <c:pt idx="2">
                  <c:v>0.89409240353002095</c:v>
                </c:pt>
                <c:pt idx="3">
                  <c:v>0.80889427236545997</c:v>
                </c:pt>
                <c:pt idx="4">
                  <c:v>0.913936667243467</c:v>
                </c:pt>
                <c:pt idx="5">
                  <c:v>1.0452950337428599</c:v>
                </c:pt>
                <c:pt idx="6">
                  <c:v>1.18971448347464</c:v>
                </c:pt>
                <c:pt idx="7">
                  <c:v>1.3537843917632799</c:v>
                </c:pt>
                <c:pt idx="8">
                  <c:v>1.51127876795293</c:v>
                </c:pt>
                <c:pt idx="9">
                  <c:v>1.6753417546288201</c:v>
                </c:pt>
                <c:pt idx="10">
                  <c:v>1.8394255061429301</c:v>
                </c:pt>
                <c:pt idx="11">
                  <c:v>1.9903720366845401</c:v>
                </c:pt>
                <c:pt idx="12">
                  <c:v>1.99697525523446</c:v>
                </c:pt>
                <c:pt idx="13">
                  <c:v>1.8526803945319199</c:v>
                </c:pt>
                <c:pt idx="14">
                  <c:v>2.0036061602353299</c:v>
                </c:pt>
                <c:pt idx="15">
                  <c:v>2.1611143796504502</c:v>
                </c:pt>
                <c:pt idx="16">
                  <c:v>2.5023844955874699</c:v>
                </c:pt>
                <c:pt idx="17">
                  <c:v>2.8173524831285599</c:v>
                </c:pt>
                <c:pt idx="18">
                  <c:v>3.2964111437965</c:v>
                </c:pt>
                <c:pt idx="19">
                  <c:v>3.6311057276345302</c:v>
                </c:pt>
                <c:pt idx="20">
                  <c:v>3.9461221664647801</c:v>
                </c:pt>
                <c:pt idx="21">
                  <c:v>4.11021283959162</c:v>
                </c:pt>
                <c:pt idx="22">
                  <c:v>3.95932860356463</c:v>
                </c:pt>
                <c:pt idx="23">
                  <c:v>3.7887246928534299</c:v>
                </c:pt>
                <c:pt idx="24">
                  <c:v>3.4672573109534501</c:v>
                </c:pt>
                <c:pt idx="25">
                  <c:v>3.1523585395397098</c:v>
                </c:pt>
                <c:pt idx="26">
                  <c:v>2.9686589375324401</c:v>
                </c:pt>
                <c:pt idx="27">
                  <c:v>2.8046236373074902</c:v>
                </c:pt>
                <c:pt idx="28">
                  <c:v>2.48971794428101</c:v>
                </c:pt>
                <c:pt idx="29">
                  <c:v>2.30604602872469</c:v>
                </c:pt>
                <c:pt idx="30">
                  <c:v>2.3783076656861</c:v>
                </c:pt>
                <c:pt idx="31">
                  <c:v>2.3127738363038501</c:v>
                </c:pt>
                <c:pt idx="32">
                  <c:v>2.1553348330160902</c:v>
                </c:pt>
                <c:pt idx="33">
                  <c:v>1.82729191901713</c:v>
                </c:pt>
                <c:pt idx="34">
                  <c:v>1.6698459941166199</c:v>
                </c:pt>
                <c:pt idx="35">
                  <c:v>1.3418100017304</c:v>
                </c:pt>
                <c:pt idx="36">
                  <c:v>1.0334729191901699</c:v>
                </c:pt>
                <c:pt idx="37">
                  <c:v>0.69890984599411599</c:v>
                </c:pt>
                <c:pt idx="38">
                  <c:v>0.54147776431908501</c:v>
                </c:pt>
                <c:pt idx="39">
                  <c:v>0.36438830247447601</c:v>
                </c:pt>
                <c:pt idx="40">
                  <c:v>0.43662917459768003</c:v>
                </c:pt>
                <c:pt idx="41">
                  <c:v>0.58102093787852505</c:v>
                </c:pt>
                <c:pt idx="42">
                  <c:v>0.62712580031147303</c:v>
                </c:pt>
                <c:pt idx="43">
                  <c:v>0.51572244332929496</c:v>
                </c:pt>
                <c:pt idx="44">
                  <c:v>0.36490050181692302</c:v>
                </c:pt>
                <c:pt idx="45">
                  <c:v>0.26001038241910301</c:v>
                </c:pt>
                <c:pt idx="46">
                  <c:v>0.39790967295379698</c:v>
                </c:pt>
                <c:pt idx="47">
                  <c:v>0.424184114898771</c:v>
                </c:pt>
                <c:pt idx="48">
                  <c:v>0.33244505969890897</c:v>
                </c:pt>
                <c:pt idx="49">
                  <c:v>0.161924208340543</c:v>
                </c:pt>
                <c:pt idx="50">
                  <c:v>7.0226682817095196E-2</c:v>
                </c:pt>
                <c:pt idx="51">
                  <c:v>9.6618792178577204E-2</c:v>
                </c:pt>
                <c:pt idx="52">
                  <c:v>6.3983388129434701E-2</c:v>
                </c:pt>
                <c:pt idx="53">
                  <c:v>6.41633500605642E-2</c:v>
                </c:pt>
                <c:pt idx="54">
                  <c:v>7.0898079252464705E-2</c:v>
                </c:pt>
                <c:pt idx="55">
                  <c:v>7.1071119570858807E-2</c:v>
                </c:pt>
                <c:pt idx="56">
                  <c:v>6.4682471015746701E-2</c:v>
                </c:pt>
                <c:pt idx="57">
                  <c:v>7.7971967468419806E-2</c:v>
                </c:pt>
                <c:pt idx="58">
                  <c:v>9.7823152794600896E-2</c:v>
                </c:pt>
                <c:pt idx="59">
                  <c:v>9.1420661014016205E-2</c:v>
                </c:pt>
                <c:pt idx="60">
                  <c:v>0.111292611178404</c:v>
                </c:pt>
                <c:pt idx="61">
                  <c:v>0.111437965045855</c:v>
                </c:pt>
                <c:pt idx="62">
                  <c:v>0.124602872469285</c:v>
                </c:pt>
              </c:numCache>
            </c:numRef>
          </c:yVal>
          <c:smooth val="1"/>
        </c:ser>
        <c:ser>
          <c:idx val="0"/>
          <c:order val="1"/>
          <c:tx>
            <c:v>Present work solid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Results!$C$4:$C$104</c:f>
              <c:numCache>
                <c:formatCode>General</c:formatCode>
                <c:ptCount val="101"/>
                <c:pt idx="0">
                  <c:v>0.38793323305057897</c:v>
                </c:pt>
                <c:pt idx="1">
                  <c:v>0.40005609200347259</c:v>
                </c:pt>
                <c:pt idx="2">
                  <c:v>0.41217759804049209</c:v>
                </c:pt>
                <c:pt idx="3">
                  <c:v>0.42430156843471917</c:v>
                </c:pt>
                <c:pt idx="4">
                  <c:v>0.43642393451586081</c:v>
                </c:pt>
                <c:pt idx="5">
                  <c:v>0.44854724995415129</c:v>
                </c:pt>
                <c:pt idx="6">
                  <c:v>0.46066970865563084</c:v>
                </c:pt>
                <c:pt idx="7">
                  <c:v>0.4727929827455668</c:v>
                </c:pt>
                <c:pt idx="8">
                  <c:v>0.48491442428219922</c:v>
                </c:pt>
                <c:pt idx="9">
                  <c:v>0.49703904797771103</c:v>
                </c:pt>
                <c:pt idx="10">
                  <c:v>0.50916042335556977</c:v>
                </c:pt>
                <c:pt idx="11">
                  <c:v>0.52128464183860823</c:v>
                </c:pt>
                <c:pt idx="12">
                  <c:v>0.5334073221668657</c:v>
                </c:pt>
                <c:pt idx="13">
                  <c:v>0.5455305879874961</c:v>
                </c:pt>
                <c:pt idx="14">
                  <c:v>0.55765371818583498</c:v>
                </c:pt>
                <c:pt idx="15">
                  <c:v>0.56977569228459601</c:v>
                </c:pt>
                <c:pt idx="16">
                  <c:v>0.58189857935448097</c:v>
                </c:pt>
                <c:pt idx="17">
                  <c:v>0.59401992661907332</c:v>
                </c:pt>
                <c:pt idx="18">
                  <c:v>0.60614385731551079</c:v>
                </c:pt>
                <c:pt idx="19">
                  <c:v>0.61826926498168178</c:v>
                </c:pt>
                <c:pt idx="20">
                  <c:v>0.63038840755100722</c:v>
                </c:pt>
                <c:pt idx="21">
                  <c:v>0.64251327767896127</c:v>
                </c:pt>
                <c:pt idx="22">
                  <c:v>0.65463590177379116</c:v>
                </c:pt>
                <c:pt idx="23">
                  <c:v>0.66675915270858199</c:v>
                </c:pt>
                <c:pt idx="24">
                  <c:v>0.67888315783851316</c:v>
                </c:pt>
                <c:pt idx="25">
                  <c:v>0.69100456298344626</c:v>
                </c:pt>
                <c:pt idx="26">
                  <c:v>0.70312687448599265</c:v>
                </c:pt>
                <c:pt idx="27">
                  <c:v>0.71525004437763984</c:v>
                </c:pt>
                <c:pt idx="28">
                  <c:v>0.72737560586080219</c:v>
                </c:pt>
                <c:pt idx="29">
                  <c:v>0.73949449703035375</c:v>
                </c:pt>
                <c:pt idx="30">
                  <c:v>0.75161694746466245</c:v>
                </c:pt>
                <c:pt idx="31">
                  <c:v>0.76374282318249442</c:v>
                </c:pt>
                <c:pt idx="32">
                  <c:v>0.77586646610115795</c:v>
                </c:pt>
                <c:pt idx="33">
                  <c:v>0.78798970215197373</c:v>
                </c:pt>
                <c:pt idx="34">
                  <c:v>0.80010858174781696</c:v>
                </c:pt>
                <c:pt idx="35">
                  <c:v>0.81223465263089523</c:v>
                </c:pt>
                <c:pt idx="36">
                  <c:v>0.82435901997557581</c:v>
                </c:pt>
                <c:pt idx="37">
                  <c:v>0.83648057727875258</c:v>
                </c:pt>
                <c:pt idx="38">
                  <c:v>0.84859908474914114</c:v>
                </c:pt>
                <c:pt idx="39">
                  <c:v>0.86072357281536793</c:v>
                </c:pt>
                <c:pt idx="40">
                  <c:v>0.87284786903172162</c:v>
                </c:pt>
                <c:pt idx="41">
                  <c:v>0.88497474043809021</c:v>
                </c:pt>
                <c:pt idx="42">
                  <c:v>0.89709449990830259</c:v>
                </c:pt>
                <c:pt idx="43">
                  <c:v>0.90921671630859457</c:v>
                </c:pt>
                <c:pt idx="44">
                  <c:v>0.9213403726225019</c:v>
                </c:pt>
                <c:pt idx="45">
                  <c:v>0.93346309396822946</c:v>
                </c:pt>
                <c:pt idx="46">
                  <c:v>0.94558596549113361</c:v>
                </c:pt>
                <c:pt idx="47">
                  <c:v>0.95770879715425294</c:v>
                </c:pt>
                <c:pt idx="48">
                  <c:v>0.96983096559080173</c:v>
                </c:pt>
                <c:pt idx="49">
                  <c:v>0.98195457609041503</c:v>
                </c:pt>
                <c:pt idx="50">
                  <c:v>0.99407698385077181</c:v>
                </c:pt>
                <c:pt idx="51">
                  <c:v>1.006200409275579</c:v>
                </c:pt>
                <c:pt idx="52">
                  <c:v>1.0183231807355513</c:v>
                </c:pt>
                <c:pt idx="53">
                  <c:v>1.0304463850298069</c:v>
                </c:pt>
                <c:pt idx="54">
                  <c:v>1.0425692836772165</c:v>
                </c:pt>
                <c:pt idx="55">
                  <c:v>1.0546915635884115</c:v>
                </c:pt>
                <c:pt idx="56">
                  <c:v>1.0668146443337314</c:v>
                </c:pt>
                <c:pt idx="57">
                  <c:v>1.0789379207394103</c:v>
                </c:pt>
                <c:pt idx="58">
                  <c:v>1.091059836289652</c:v>
                </c:pt>
                <c:pt idx="59">
                  <c:v>1.1031832350858672</c:v>
                </c:pt>
                <c:pt idx="60">
                  <c:v>1.1153060364820786</c:v>
                </c:pt>
                <c:pt idx="61">
                  <c:v>1.1274292358143603</c:v>
                </c:pt>
                <c:pt idx="62">
                  <c:v>1.139551384569192</c:v>
                </c:pt>
                <c:pt idx="63">
                  <c:v>1.1516742716390771</c:v>
                </c:pt>
                <c:pt idx="64">
                  <c:v>1.1637971587089619</c:v>
                </c:pt>
                <c:pt idx="65">
                  <c:v>1.1759211527555646</c:v>
                </c:pt>
                <c:pt idx="66">
                  <c:v>1.1880430300998528</c:v>
                </c:pt>
                <c:pt idx="67">
                  <c:v>1.2001661146491025</c:v>
                </c:pt>
                <c:pt idx="68">
                  <c:v>1.2122893685610583</c:v>
                </c:pt>
                <c:pt idx="69">
                  <c:v>1.2244119782665601</c:v>
                </c:pt>
                <c:pt idx="70">
                  <c:v>1.2365350884518456</c:v>
                </c:pt>
                <c:pt idx="71">
                  <c:v>1.2486584755056009</c:v>
                </c:pt>
                <c:pt idx="72">
                  <c:v>1.2607803928750738</c:v>
                </c:pt>
                <c:pt idx="73">
                  <c:v>1.2729047053041573</c:v>
                </c:pt>
                <c:pt idx="74">
                  <c:v>1.2850265553579225</c:v>
                </c:pt>
                <c:pt idx="75">
                  <c:v>1.2971504384263179</c:v>
                </c:pt>
                <c:pt idx="76">
                  <c:v>1.3092718035475823</c:v>
                </c:pt>
                <c:pt idx="77">
                  <c:v>1.3213958263725096</c:v>
                </c:pt>
                <c:pt idx="78">
                  <c:v>1.333518305417164</c:v>
                </c:pt>
                <c:pt idx="79">
                  <c:v>1.3456410705922479</c:v>
                </c:pt>
                <c:pt idx="80">
                  <c:v>1.3577642409807347</c:v>
                </c:pt>
                <c:pt idx="81">
                  <c:v>1.3698860520028879</c:v>
                </c:pt>
                <c:pt idx="82">
                  <c:v>1.3820091259668925</c:v>
                </c:pt>
                <c:pt idx="83">
                  <c:v>1.3941321081377871</c:v>
                </c:pt>
                <c:pt idx="84">
                  <c:v>1.4062559745007284</c:v>
                </c:pt>
                <c:pt idx="85">
                  <c:v>1.4183774388588724</c:v>
                </c:pt>
                <c:pt idx="86">
                  <c:v>1.4305023916899129</c:v>
                </c:pt>
                <c:pt idx="87">
                  <c:v>1.442623266089786</c:v>
                </c:pt>
                <c:pt idx="88">
                  <c:v>1.4547464483862025</c:v>
                </c:pt>
                <c:pt idx="89">
                  <c:v>1.4668692554058564</c:v>
                </c:pt>
                <c:pt idx="90">
                  <c:v>1.478993917475879</c:v>
                </c:pt>
                <c:pt idx="91">
                  <c:v>1.4911154757761573</c:v>
                </c:pt>
                <c:pt idx="92">
                  <c:v>1.5032389810858138</c:v>
                </c:pt>
                <c:pt idx="93">
                  <c:v>1.5153622275553409</c:v>
                </c:pt>
                <c:pt idx="94">
                  <c:v>1.5274856463649888</c:v>
                </c:pt>
                <c:pt idx="95">
                  <c:v>1.5396071829985067</c:v>
                </c:pt>
                <c:pt idx="96">
                  <c:v>1.5517302223955063</c:v>
                </c:pt>
                <c:pt idx="97">
                  <c:v>1.5638530080793691</c:v>
                </c:pt>
                <c:pt idx="98">
                  <c:v>1.5759766091518892</c:v>
                </c:pt>
                <c:pt idx="99">
                  <c:v>1.5880994628123171</c:v>
                </c:pt>
                <c:pt idx="100">
                  <c:v>1.6002229271050497</c:v>
                </c:pt>
              </c:numCache>
            </c:numRef>
          </c:xVal>
          <c:yVal>
            <c:numRef>
              <c:f>Results!$F$4:$F$104</c:f>
              <c:numCache>
                <c:formatCode>General</c:formatCode>
                <c:ptCount val="101"/>
                <c:pt idx="0">
                  <c:v>0.98624900000000004</c:v>
                </c:pt>
                <c:pt idx="1">
                  <c:v>1.0502100000000001</c:v>
                </c:pt>
                <c:pt idx="2">
                  <c:v>1.1141000000000001</c:v>
                </c:pt>
                <c:pt idx="3">
                  <c:v>1.1840299999999999</c:v>
                </c:pt>
                <c:pt idx="4">
                  <c:v>1.2685999999999999</c:v>
                </c:pt>
                <c:pt idx="5">
                  <c:v>1.3611500000000001</c:v>
                </c:pt>
                <c:pt idx="6">
                  <c:v>1.4579599999999999</c:v>
                </c:pt>
                <c:pt idx="7">
                  <c:v>1.5737099999999999</c:v>
                </c:pt>
                <c:pt idx="8">
                  <c:v>1.7153700000000001</c:v>
                </c:pt>
                <c:pt idx="9">
                  <c:v>1.87239</c:v>
                </c:pt>
                <c:pt idx="10">
                  <c:v>2.0523899999999999</c:v>
                </c:pt>
                <c:pt idx="11">
                  <c:v>2.2830699999999999</c:v>
                </c:pt>
                <c:pt idx="12">
                  <c:v>2.5676899999999998</c:v>
                </c:pt>
                <c:pt idx="13">
                  <c:v>2.8964599999999998</c:v>
                </c:pt>
                <c:pt idx="14">
                  <c:v>3.2963300000000002</c:v>
                </c:pt>
                <c:pt idx="15">
                  <c:v>3.7815300000000001</c:v>
                </c:pt>
                <c:pt idx="16">
                  <c:v>4.2490699999999997</c:v>
                </c:pt>
                <c:pt idx="17">
                  <c:v>4.5061499999999999</c:v>
                </c:pt>
                <c:pt idx="18">
                  <c:v>4.4126599999999998</c:v>
                </c:pt>
                <c:pt idx="19">
                  <c:v>3.9862000000000002</c:v>
                </c:pt>
                <c:pt idx="20">
                  <c:v>3.3930199999999999</c:v>
                </c:pt>
                <c:pt idx="21">
                  <c:v>2.8313600000000001</c:v>
                </c:pt>
                <c:pt idx="22">
                  <c:v>2.3898999999999999</c:v>
                </c:pt>
                <c:pt idx="23">
                  <c:v>2.03613</c:v>
                </c:pt>
                <c:pt idx="24">
                  <c:v>1.7369699999999999</c:v>
                </c:pt>
                <c:pt idx="25">
                  <c:v>1.50206</c:v>
                </c:pt>
                <c:pt idx="26">
                  <c:v>1.3220400000000001</c:v>
                </c:pt>
                <c:pt idx="27">
                  <c:v>1.1636599999999999</c:v>
                </c:pt>
                <c:pt idx="28">
                  <c:v>1.02241</c:v>
                </c:pt>
                <c:pt idx="29">
                  <c:v>0.91150699999999996</c:v>
                </c:pt>
                <c:pt idx="30">
                  <c:v>0.819411</c:v>
                </c:pt>
                <c:pt idx="31">
                  <c:v>0.72961299999999996</c:v>
                </c:pt>
                <c:pt idx="32">
                  <c:v>0.65034000000000003</c:v>
                </c:pt>
                <c:pt idx="33">
                  <c:v>0.58863200000000004</c:v>
                </c:pt>
                <c:pt idx="34">
                  <c:v>0.53110199999999996</c:v>
                </c:pt>
                <c:pt idx="35">
                  <c:v>0.47250999999999999</c:v>
                </c:pt>
                <c:pt idx="36">
                  <c:v>0.42406500000000003</c:v>
                </c:pt>
                <c:pt idx="37">
                  <c:v>0.38525100000000001</c:v>
                </c:pt>
                <c:pt idx="38">
                  <c:v>0.34456199999999998</c:v>
                </c:pt>
                <c:pt idx="39">
                  <c:v>0.30493799999999999</c:v>
                </c:pt>
                <c:pt idx="40">
                  <c:v>0.27514</c:v>
                </c:pt>
                <c:pt idx="41">
                  <c:v>0.248755</c:v>
                </c:pt>
                <c:pt idx="42">
                  <c:v>0.21915699999999999</c:v>
                </c:pt>
                <c:pt idx="43">
                  <c:v>0.19391700000000001</c:v>
                </c:pt>
                <c:pt idx="44">
                  <c:v>0.176208</c:v>
                </c:pt>
                <c:pt idx="45">
                  <c:v>0.15726999999999999</c:v>
                </c:pt>
                <c:pt idx="46">
                  <c:v>0.13686999999999999</c:v>
                </c:pt>
                <c:pt idx="47">
                  <c:v>0.123005</c:v>
                </c:pt>
                <c:pt idx="48">
                  <c:v>0.112473</c:v>
                </c:pt>
                <c:pt idx="49">
                  <c:v>9.8598099999999994E-2</c:v>
                </c:pt>
                <c:pt idx="50">
                  <c:v>8.6626300000000003E-2</c:v>
                </c:pt>
                <c:pt idx="51">
                  <c:v>8.0563899999999994E-2</c:v>
                </c:pt>
                <c:pt idx="52">
                  <c:v>7.3287099999999994E-2</c:v>
                </c:pt>
                <c:pt idx="53">
                  <c:v>6.3663800000000006E-2</c:v>
                </c:pt>
                <c:pt idx="54">
                  <c:v>5.8596599999999999E-2</c:v>
                </c:pt>
                <c:pt idx="55">
                  <c:v>5.5854500000000001E-2</c:v>
                </c:pt>
                <c:pt idx="56">
                  <c:v>4.95506E-2</c:v>
                </c:pt>
                <c:pt idx="57">
                  <c:v>4.3901900000000001E-2</c:v>
                </c:pt>
                <c:pt idx="58">
                  <c:v>4.2607399999999997E-2</c:v>
                </c:pt>
                <c:pt idx="59">
                  <c:v>3.9722E-2</c:v>
                </c:pt>
                <c:pt idx="60">
                  <c:v>3.4115300000000001E-2</c:v>
                </c:pt>
                <c:pt idx="61">
                  <c:v>3.1719299999999999E-2</c:v>
                </c:pt>
                <c:pt idx="62">
                  <c:v>3.1096100000000002E-2</c:v>
                </c:pt>
                <c:pt idx="63">
                  <c:v>2.716E-2</c:v>
                </c:pt>
                <c:pt idx="64">
                  <c:v>2.31209E-2</c:v>
                </c:pt>
                <c:pt idx="65">
                  <c:v>2.2784100000000002E-2</c:v>
                </c:pt>
                <c:pt idx="66">
                  <c:v>2.1323999999999999E-2</c:v>
                </c:pt>
                <c:pt idx="67">
                  <c:v>1.7187899999999999E-2</c:v>
                </c:pt>
                <c:pt idx="68">
                  <c:v>1.5521E-2</c:v>
                </c:pt>
                <c:pt idx="69">
                  <c:v>1.5821499999999999E-2</c:v>
                </c:pt>
                <c:pt idx="70">
                  <c:v>1.33583E-2</c:v>
                </c:pt>
                <c:pt idx="71">
                  <c:v>1.03386E-2</c:v>
                </c:pt>
                <c:pt idx="72">
                  <c:v>1.0725E-2</c:v>
                </c:pt>
                <c:pt idx="73">
                  <c:v>1.03631E-2</c:v>
                </c:pt>
                <c:pt idx="74">
                  <c:v>7.4601900000000002E-3</c:v>
                </c:pt>
                <c:pt idx="75">
                  <c:v>6.42721E-3</c:v>
                </c:pt>
                <c:pt idx="76">
                  <c:v>7.3469599999999996E-3</c:v>
                </c:pt>
                <c:pt idx="77">
                  <c:v>5.8901300000000004E-3</c:v>
                </c:pt>
                <c:pt idx="78">
                  <c:v>3.5121200000000001E-3</c:v>
                </c:pt>
                <c:pt idx="79">
                  <c:v>4.3417799999999999E-3</c:v>
                </c:pt>
                <c:pt idx="80">
                  <c:v>4.4687700000000004E-3</c:v>
                </c:pt>
                <c:pt idx="81">
                  <c:v>2.3452899999999999E-3</c:v>
                </c:pt>
                <c:pt idx="82">
                  <c:v>2.0213700000000002E-3</c:v>
                </c:pt>
                <c:pt idx="83">
                  <c:v>3.1874500000000001E-3</c:v>
                </c:pt>
                <c:pt idx="84">
                  <c:v>2.1544899999999998E-3</c:v>
                </c:pt>
                <c:pt idx="85">
                  <c:v>8.7658600000000005E-4</c:v>
                </c:pt>
                <c:pt idx="86">
                  <c:v>2.5602899999999998E-3</c:v>
                </c:pt>
                <c:pt idx="87">
                  <c:v>2.5122299999999998E-3</c:v>
                </c:pt>
                <c:pt idx="88">
                  <c:v>9.1996299999999999E-4</c:v>
                </c:pt>
                <c:pt idx="89">
                  <c:v>2.02878E-3</c:v>
                </c:pt>
                <c:pt idx="90">
                  <c:v>2.9667700000000001E-3</c:v>
                </c:pt>
                <c:pt idx="91">
                  <c:v>2.0506299999999999E-3</c:v>
                </c:pt>
                <c:pt idx="92">
                  <c:v>1.1809100000000001E-3</c:v>
                </c:pt>
                <c:pt idx="93">
                  <c:v>2.6878100000000001E-3</c:v>
                </c:pt>
                <c:pt idx="94">
                  <c:v>2.96116E-3</c:v>
                </c:pt>
                <c:pt idx="95">
                  <c:v>1.6608899999999999E-3</c:v>
                </c:pt>
                <c:pt idx="96">
                  <c:v>1.6041899999999999E-3</c:v>
                </c:pt>
                <c:pt idx="97">
                  <c:v>2.8717899999999999E-3</c:v>
                </c:pt>
                <c:pt idx="98">
                  <c:v>2.6334100000000001E-3</c:v>
                </c:pt>
                <c:pt idx="99">
                  <c:v>1.1941300000000001E-3</c:v>
                </c:pt>
                <c:pt idx="100">
                  <c:v>1.7604700000000001E-3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07776"/>
        <c:axId val="122701248"/>
      </c:scatterChart>
      <c:valAx>
        <c:axId val="122707776"/>
        <c:scaling>
          <c:orientation val="minMax"/>
          <c:max val="1.6"/>
          <c:min val="0.4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l-GR" sz="2000" b="1" i="0" baseline="0">
                    <a:effectLst/>
                  </a:rPr>
                  <a:t>ω</a:t>
                </a:r>
                <a:r>
                  <a:rPr lang="en-US" sz="2000" b="1" i="0" baseline="0">
                    <a:effectLst/>
                  </a:rPr>
                  <a:t>(rad/s)</a:t>
                </a:r>
                <a:endParaRPr lang="en-US" sz="2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2701248"/>
        <c:crosses val="autoZero"/>
        <c:crossBetween val="midCat"/>
      </c:valAx>
      <c:valAx>
        <c:axId val="1227012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RAO</a:t>
                </a:r>
                <a:r>
                  <a:rPr lang="en-US" baseline="0"/>
                  <a:t> (rad/m)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"/>
              <c:y val="0.334480394496142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27077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098729293992836"/>
          <c:y val="1.0891593096317506E-2"/>
          <c:w val="0.27461500166962755"/>
          <c:h val="0.1139514833373101"/>
        </c:manualLayout>
      </c:layout>
      <c:overlay val="0"/>
      <c:txPr>
        <a:bodyPr/>
        <a:lstStyle/>
        <a:p>
          <a:pPr>
            <a:defRPr sz="2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2000"/>
      </a:pPr>
      <a:endParaRPr lang="es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SWAY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230667150375784"/>
          <c:y val="2.4661576393859859E-2"/>
          <c:w val="0.87033960096767982"/>
          <c:h val="0.85289047959914099"/>
        </c:manualLayout>
      </c:layout>
      <c:scatterChart>
        <c:scatterStyle val="smoothMarker"/>
        <c:varyColors val="0"/>
        <c:ser>
          <c:idx val="1"/>
          <c:order val="0"/>
          <c:tx>
            <c:v>Exp. liquid</c:v>
          </c:tx>
          <c:spPr>
            <a:ln cmpd="sng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Results!$AW$4:$AW$82</c:f>
              <c:numCache>
                <c:formatCode>General</c:formatCode>
                <c:ptCount val="79"/>
                <c:pt idx="0">
                  <c:v>0.42770562770562698</c:v>
                </c:pt>
                <c:pt idx="1">
                  <c:v>0.43636363636363601</c:v>
                </c:pt>
                <c:pt idx="2">
                  <c:v>0.44155844155844098</c:v>
                </c:pt>
                <c:pt idx="3">
                  <c:v>0.44155844155844098</c:v>
                </c:pt>
                <c:pt idx="4">
                  <c:v>0.44848484848484799</c:v>
                </c:pt>
                <c:pt idx="5">
                  <c:v>0.45887445887445799</c:v>
                </c:pt>
                <c:pt idx="6">
                  <c:v>0.45714285714285702</c:v>
                </c:pt>
                <c:pt idx="7">
                  <c:v>0.46753246753246702</c:v>
                </c:pt>
                <c:pt idx="8">
                  <c:v>0.47445887445887402</c:v>
                </c:pt>
                <c:pt idx="9">
                  <c:v>0.48484848484848397</c:v>
                </c:pt>
                <c:pt idx="10">
                  <c:v>0.49177489177489098</c:v>
                </c:pt>
                <c:pt idx="11">
                  <c:v>0.50389610389610295</c:v>
                </c:pt>
                <c:pt idx="12">
                  <c:v>0.51255411255411198</c:v>
                </c:pt>
                <c:pt idx="13">
                  <c:v>0.50909090909090904</c:v>
                </c:pt>
                <c:pt idx="14">
                  <c:v>0.52294372294372304</c:v>
                </c:pt>
                <c:pt idx="15">
                  <c:v>0.54025974025974</c:v>
                </c:pt>
                <c:pt idx="16">
                  <c:v>0.55930735930735898</c:v>
                </c:pt>
                <c:pt idx="17">
                  <c:v>0.56623376623376598</c:v>
                </c:pt>
                <c:pt idx="18">
                  <c:v>0.58008658008657998</c:v>
                </c:pt>
                <c:pt idx="19">
                  <c:v>0.607792207792207</c:v>
                </c:pt>
                <c:pt idx="20">
                  <c:v>0.61645021645021603</c:v>
                </c:pt>
                <c:pt idx="21">
                  <c:v>0.62683982683982598</c:v>
                </c:pt>
                <c:pt idx="22">
                  <c:v>0.62510822510822495</c:v>
                </c:pt>
                <c:pt idx="23">
                  <c:v>0.63896103896103895</c:v>
                </c:pt>
                <c:pt idx="24">
                  <c:v>0.65974025974025896</c:v>
                </c:pt>
                <c:pt idx="25">
                  <c:v>0.66839826839826799</c:v>
                </c:pt>
                <c:pt idx="26">
                  <c:v>0.682251082251082</c:v>
                </c:pt>
                <c:pt idx="27">
                  <c:v>0.70129870129870098</c:v>
                </c:pt>
                <c:pt idx="28">
                  <c:v>0.71341991341991295</c:v>
                </c:pt>
                <c:pt idx="29">
                  <c:v>0.71341991341991295</c:v>
                </c:pt>
                <c:pt idx="30">
                  <c:v>0.75324675324675305</c:v>
                </c:pt>
                <c:pt idx="31">
                  <c:v>0.76883116883116798</c:v>
                </c:pt>
                <c:pt idx="32">
                  <c:v>0.76709956709956695</c:v>
                </c:pt>
                <c:pt idx="33">
                  <c:v>0.78614718614718604</c:v>
                </c:pt>
                <c:pt idx="34">
                  <c:v>0.80692640692640705</c:v>
                </c:pt>
                <c:pt idx="35">
                  <c:v>0.81212121212121202</c:v>
                </c:pt>
                <c:pt idx="36">
                  <c:v>0.82251082251082197</c:v>
                </c:pt>
                <c:pt idx="37">
                  <c:v>0.831168831168831</c:v>
                </c:pt>
                <c:pt idx="38">
                  <c:v>0.84155844155844095</c:v>
                </c:pt>
                <c:pt idx="39">
                  <c:v>0.86926406926406896</c:v>
                </c:pt>
                <c:pt idx="40">
                  <c:v>0.88138528138528105</c:v>
                </c:pt>
                <c:pt idx="41">
                  <c:v>0.87965367965367902</c:v>
                </c:pt>
                <c:pt idx="42">
                  <c:v>0.89696969696969697</c:v>
                </c:pt>
                <c:pt idx="43">
                  <c:v>0.92294372294372196</c:v>
                </c:pt>
                <c:pt idx="44">
                  <c:v>0.93679653679653596</c:v>
                </c:pt>
                <c:pt idx="45">
                  <c:v>0.93333333333333302</c:v>
                </c:pt>
                <c:pt idx="46">
                  <c:v>0.95064935064934997</c:v>
                </c:pt>
                <c:pt idx="47">
                  <c:v>0.94545454545454499</c:v>
                </c:pt>
                <c:pt idx="48">
                  <c:v>0.96277056277056206</c:v>
                </c:pt>
                <c:pt idx="49">
                  <c:v>0.97489177489177503</c:v>
                </c:pt>
                <c:pt idx="50">
                  <c:v>0.98528138528138498</c:v>
                </c:pt>
                <c:pt idx="51">
                  <c:v>1.0043290043290001</c:v>
                </c:pt>
                <c:pt idx="52">
                  <c:v>1.0164502164502101</c:v>
                </c:pt>
                <c:pt idx="53">
                  <c:v>1.0233766233766199</c:v>
                </c:pt>
                <c:pt idx="54">
                  <c:v>1.0233766233766199</c:v>
                </c:pt>
                <c:pt idx="55">
                  <c:v>1.0337662337662299</c:v>
                </c:pt>
                <c:pt idx="56">
                  <c:v>1.0718614718614701</c:v>
                </c:pt>
                <c:pt idx="57">
                  <c:v>1.0770562770562699</c:v>
                </c:pt>
                <c:pt idx="58">
                  <c:v>1.0874458874458801</c:v>
                </c:pt>
                <c:pt idx="59">
                  <c:v>1.0978354978354901</c:v>
                </c:pt>
                <c:pt idx="60">
                  <c:v>1.09264069264069</c:v>
                </c:pt>
                <c:pt idx="61">
                  <c:v>1.12034632034632</c:v>
                </c:pt>
                <c:pt idx="62">
                  <c:v>1.12380952380952</c:v>
                </c:pt>
                <c:pt idx="63">
                  <c:v>1.1428571428571399</c:v>
                </c:pt>
                <c:pt idx="64">
                  <c:v>1.1982683982683899</c:v>
                </c:pt>
                <c:pt idx="65">
                  <c:v>1.2225108225108201</c:v>
                </c:pt>
                <c:pt idx="66">
                  <c:v>1.23116883116883</c:v>
                </c:pt>
                <c:pt idx="67">
                  <c:v>1.25887445887445</c:v>
                </c:pt>
                <c:pt idx="68">
                  <c:v>1.2779220779220699</c:v>
                </c:pt>
                <c:pt idx="69">
                  <c:v>1.28484848484848</c:v>
                </c:pt>
                <c:pt idx="70">
                  <c:v>1.3194805194805099</c:v>
                </c:pt>
                <c:pt idx="71">
                  <c:v>1.38008658008658</c:v>
                </c:pt>
                <c:pt idx="72">
                  <c:v>1.4389610389610299</c:v>
                </c:pt>
                <c:pt idx="73">
                  <c:v>1.5047619047619001</c:v>
                </c:pt>
                <c:pt idx="74">
                  <c:v>1.5168831168831101</c:v>
                </c:pt>
                <c:pt idx="75">
                  <c:v>1.5341991341991299</c:v>
                </c:pt>
                <c:pt idx="76">
                  <c:v>1.5445887445887401</c:v>
                </c:pt>
                <c:pt idx="77">
                  <c:v>1.57922077922077</c:v>
                </c:pt>
                <c:pt idx="78">
                  <c:v>1.6017316017315999</c:v>
                </c:pt>
              </c:numCache>
            </c:numRef>
          </c:xVal>
          <c:yVal>
            <c:numRef>
              <c:f>Results!$AX$4:$AX$82</c:f>
              <c:numCache>
                <c:formatCode>General</c:formatCode>
                <c:ptCount val="79"/>
                <c:pt idx="0">
                  <c:v>0.99427615849511697</c:v>
                </c:pt>
                <c:pt idx="1">
                  <c:v>0.89950236679208595</c:v>
                </c:pt>
                <c:pt idx="2">
                  <c:v>0.82341245759136195</c:v>
                </c:pt>
                <c:pt idx="3">
                  <c:v>0.72995451366612896</c:v>
                </c:pt>
                <c:pt idx="4">
                  <c:v>0.66454936548394405</c:v>
                </c:pt>
                <c:pt idx="5">
                  <c:v>0.70462588887154898</c:v>
                </c:pt>
                <c:pt idx="6">
                  <c:v>0.79273952571682804</c:v>
                </c:pt>
                <c:pt idx="7">
                  <c:v>0.84616718395089496</c:v>
                </c:pt>
                <c:pt idx="8">
                  <c:v>0.78209714925335705</c:v>
                </c:pt>
                <c:pt idx="9">
                  <c:v>0.72070504780785105</c:v>
                </c:pt>
                <c:pt idx="10">
                  <c:v>0.65529989962566704</c:v>
                </c:pt>
                <c:pt idx="11">
                  <c:v>0.57522006253648394</c:v>
                </c:pt>
                <c:pt idx="12">
                  <c:v>0.643330115960289</c:v>
                </c:pt>
                <c:pt idx="13">
                  <c:v>0.690051381640166</c:v>
                </c:pt>
                <c:pt idx="14">
                  <c:v>0.71411424949475599</c:v>
                </c:pt>
                <c:pt idx="15">
                  <c:v>0.64472687970685305</c:v>
                </c:pt>
                <c:pt idx="16">
                  <c:v>0.56199222821385697</c:v>
                </c:pt>
                <c:pt idx="17">
                  <c:v>0.623422861073061</c:v>
                </c:pt>
                <c:pt idx="18">
                  <c:v>0.67685822558986697</c:v>
                </c:pt>
                <c:pt idx="19">
                  <c:v>0.63686647131239904</c:v>
                </c:pt>
                <c:pt idx="20">
                  <c:v>0.58481631111804599</c:v>
                </c:pt>
                <c:pt idx="21">
                  <c:v>0.53009977709577105</c:v>
                </c:pt>
                <c:pt idx="22">
                  <c:v>0.46601047669138401</c:v>
                </c:pt>
                <c:pt idx="23">
                  <c:v>0.41664210289043402</c:v>
                </c:pt>
                <c:pt idx="24">
                  <c:v>0.38464561695536298</c:v>
                </c:pt>
                <c:pt idx="25">
                  <c:v>0.33393057024565698</c:v>
                </c:pt>
                <c:pt idx="26">
                  <c:v>0.36066366506953901</c:v>
                </c:pt>
                <c:pt idx="27">
                  <c:v>0.367381617047838</c:v>
                </c:pt>
                <c:pt idx="28">
                  <c:v>0.35005211373702699</c:v>
                </c:pt>
                <c:pt idx="29">
                  <c:v>0.30065291480511702</c:v>
                </c:pt>
                <c:pt idx="30">
                  <c:v>0.23265074933966701</c:v>
                </c:pt>
                <c:pt idx="31">
                  <c:v>0.191296909587964</c:v>
                </c:pt>
                <c:pt idx="32">
                  <c:v>0.14456408448397701</c:v>
                </c:pt>
                <c:pt idx="33">
                  <c:v>0.119239312830768</c:v>
                </c:pt>
                <c:pt idx="34">
                  <c:v>8.7242826895697401E-2</c:v>
                </c:pt>
                <c:pt idx="35">
                  <c:v>6.7227684050113798E-2</c:v>
                </c:pt>
                <c:pt idx="36">
                  <c:v>4.5888987143993802E-2</c:v>
                </c:pt>
                <c:pt idx="37">
                  <c:v>2.9886891035088601E-2</c:v>
                </c:pt>
                <c:pt idx="38">
                  <c:v>4.45962582144157E-2</c:v>
                </c:pt>
                <c:pt idx="39">
                  <c:v>7.9370859077133996E-2</c:v>
                </c:pt>
                <c:pt idx="40">
                  <c:v>0.127461916513985</c:v>
                </c:pt>
                <c:pt idx="41">
                  <c:v>0.16484124094270899</c:v>
                </c:pt>
                <c:pt idx="42">
                  <c:v>0.194252269018624</c:v>
                </c:pt>
                <c:pt idx="43">
                  <c:v>0.21700699537815599</c:v>
                </c:pt>
                <c:pt idx="44">
                  <c:v>0.25976145201779299</c:v>
                </c:pt>
                <c:pt idx="45">
                  <c:v>0.32784453345200998</c:v>
                </c:pt>
                <c:pt idx="46">
                  <c:v>0.381287604251556</c:v>
                </c:pt>
                <c:pt idx="47">
                  <c:v>0.42132944936683198</c:v>
                </c:pt>
                <c:pt idx="48">
                  <c:v>0.454745817896685</c:v>
                </c:pt>
                <c:pt idx="49">
                  <c:v>0.42673540670870402</c:v>
                </c:pt>
                <c:pt idx="50">
                  <c:v>0.37869444010966002</c:v>
                </c:pt>
                <c:pt idx="51">
                  <c:v>0.34936432800251199</c:v>
                </c:pt>
                <c:pt idx="52">
                  <c:v>0.36808288877714701</c:v>
                </c:pt>
                <c:pt idx="53">
                  <c:v>0.34540137210364102</c:v>
                </c:pt>
                <c:pt idx="54">
                  <c:v>0.26395944954022299</c:v>
                </c:pt>
                <c:pt idx="55">
                  <c:v>0.227934504302995</c:v>
                </c:pt>
                <c:pt idx="56">
                  <c:v>0.217338365535962</c:v>
                </c:pt>
                <c:pt idx="57">
                  <c:v>0.23070105980653299</c:v>
                </c:pt>
                <c:pt idx="58">
                  <c:v>0.273447810163431</c:v>
                </c:pt>
                <c:pt idx="59">
                  <c:v>0.25611445371124902</c:v>
                </c:pt>
                <c:pt idx="60">
                  <c:v>0.22539528414027701</c:v>
                </c:pt>
                <c:pt idx="61">
                  <c:v>0.13867455790019201</c:v>
                </c:pt>
                <c:pt idx="62">
                  <c:v>0.11331510797465399</c:v>
                </c:pt>
                <c:pt idx="63">
                  <c:v>9.7336130713967794E-2</c:v>
                </c:pt>
                <c:pt idx="64">
                  <c:v>0.12282658744607999</c:v>
                </c:pt>
                <c:pt idx="65">
                  <c:v>0.110864510063442</c:v>
                </c:pt>
                <c:pt idx="66">
                  <c:v>7.0830371230905104E-2</c:v>
                </c:pt>
                <c:pt idx="67">
                  <c:v>7.4897361946761096E-2</c:v>
                </c:pt>
                <c:pt idx="68">
                  <c:v>7.0934406047890503E-2</c:v>
                </c:pt>
                <c:pt idx="69">
                  <c:v>8.2965839975185696E-2</c:v>
                </c:pt>
                <c:pt idx="70">
                  <c:v>5.3670406140366098E-2</c:v>
                </c:pt>
                <c:pt idx="71">
                  <c:v>5.5140379572956297E-2</c:v>
                </c:pt>
                <c:pt idx="72">
                  <c:v>3.3909570625191503E-2</c:v>
                </c:pt>
                <c:pt idx="73">
                  <c:v>2.2039968635429098E-2</c:v>
                </c:pt>
                <c:pt idx="74">
                  <c:v>4.8769210317941999E-2</c:v>
                </c:pt>
                <c:pt idx="75">
                  <c:v>8.4855805817087501E-2</c:v>
                </c:pt>
                <c:pt idx="76">
                  <c:v>5.5506428003090198E-2</c:v>
                </c:pt>
                <c:pt idx="77">
                  <c:v>4.3567469468670898E-2</c:v>
                </c:pt>
                <c:pt idx="78">
                  <c:v>4.4952673791124997E-2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06144"/>
        <c:axId val="122702880"/>
      </c:scatterChart>
      <c:scatterChart>
        <c:scatterStyle val="lineMarker"/>
        <c:varyColors val="0"/>
        <c:ser>
          <c:idx val="0"/>
          <c:order val="1"/>
          <c:tx>
            <c:v>Present work liquid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Results!$AK$4:$AK$104</c:f>
              <c:numCache>
                <c:formatCode>General</c:formatCode>
                <c:ptCount val="101"/>
                <c:pt idx="0">
                  <c:v>0.38793323305057897</c:v>
                </c:pt>
                <c:pt idx="1">
                  <c:v>0.40005609200347259</c:v>
                </c:pt>
                <c:pt idx="2">
                  <c:v>0.41217759804049209</c:v>
                </c:pt>
                <c:pt idx="3">
                  <c:v>0.42430156843471917</c:v>
                </c:pt>
                <c:pt idx="4">
                  <c:v>0.43642393451586081</c:v>
                </c:pt>
                <c:pt idx="5">
                  <c:v>0.44854724995415129</c:v>
                </c:pt>
                <c:pt idx="6">
                  <c:v>0.46066970865563084</c:v>
                </c:pt>
                <c:pt idx="7">
                  <c:v>0.4727929827455668</c:v>
                </c:pt>
                <c:pt idx="8">
                  <c:v>0.48491442428219922</c:v>
                </c:pt>
                <c:pt idx="9">
                  <c:v>0.49703904797771103</c:v>
                </c:pt>
                <c:pt idx="10">
                  <c:v>0.50916042335556977</c:v>
                </c:pt>
                <c:pt idx="11">
                  <c:v>0.52128464183860823</c:v>
                </c:pt>
                <c:pt idx="12">
                  <c:v>0.5334073221668657</c:v>
                </c:pt>
                <c:pt idx="13">
                  <c:v>0.5455305879874961</c:v>
                </c:pt>
                <c:pt idx="14">
                  <c:v>0.55765371818583498</c:v>
                </c:pt>
                <c:pt idx="15">
                  <c:v>0.56977569228459601</c:v>
                </c:pt>
                <c:pt idx="16">
                  <c:v>0.58189857935448097</c:v>
                </c:pt>
                <c:pt idx="17">
                  <c:v>0.59401992661907332</c:v>
                </c:pt>
                <c:pt idx="18">
                  <c:v>0.60614385731551079</c:v>
                </c:pt>
                <c:pt idx="19">
                  <c:v>0.61826926498168178</c:v>
                </c:pt>
                <c:pt idx="20">
                  <c:v>0.63038840755100722</c:v>
                </c:pt>
                <c:pt idx="21">
                  <c:v>0.64251327767896127</c:v>
                </c:pt>
                <c:pt idx="22">
                  <c:v>0.65463590177379116</c:v>
                </c:pt>
                <c:pt idx="23">
                  <c:v>0.66675915270858199</c:v>
                </c:pt>
                <c:pt idx="24">
                  <c:v>0.67888315783851316</c:v>
                </c:pt>
                <c:pt idx="25">
                  <c:v>0.69100456298344626</c:v>
                </c:pt>
                <c:pt idx="26">
                  <c:v>0.70312687448599265</c:v>
                </c:pt>
                <c:pt idx="27">
                  <c:v>0.71525004437763984</c:v>
                </c:pt>
                <c:pt idx="28">
                  <c:v>0.72737560586080219</c:v>
                </c:pt>
                <c:pt idx="29">
                  <c:v>0.73949449703035375</c:v>
                </c:pt>
                <c:pt idx="30">
                  <c:v>0.75161694746466245</c:v>
                </c:pt>
                <c:pt idx="31">
                  <c:v>0.76374282318249442</c:v>
                </c:pt>
                <c:pt idx="32">
                  <c:v>0.77586646610115795</c:v>
                </c:pt>
                <c:pt idx="33">
                  <c:v>0.78798970215197373</c:v>
                </c:pt>
                <c:pt idx="34">
                  <c:v>0.80010858174781696</c:v>
                </c:pt>
                <c:pt idx="35">
                  <c:v>0.81223465263089523</c:v>
                </c:pt>
                <c:pt idx="36">
                  <c:v>0.82435901997557581</c:v>
                </c:pt>
                <c:pt idx="37">
                  <c:v>0.83648057727875258</c:v>
                </c:pt>
                <c:pt idx="38">
                  <c:v>0.84859908474914114</c:v>
                </c:pt>
                <c:pt idx="39">
                  <c:v>0.86072357281536793</c:v>
                </c:pt>
                <c:pt idx="40">
                  <c:v>0.87284786903172162</c:v>
                </c:pt>
                <c:pt idx="41">
                  <c:v>0.88497474043809021</c:v>
                </c:pt>
                <c:pt idx="42">
                  <c:v>0.89709449990830259</c:v>
                </c:pt>
                <c:pt idx="43">
                  <c:v>0.90921671630859457</c:v>
                </c:pt>
                <c:pt idx="44">
                  <c:v>0.9213403726225019</c:v>
                </c:pt>
                <c:pt idx="45">
                  <c:v>0.93346309396822946</c:v>
                </c:pt>
                <c:pt idx="46">
                  <c:v>0.94558596549113361</c:v>
                </c:pt>
                <c:pt idx="47">
                  <c:v>0.95770879715425294</c:v>
                </c:pt>
                <c:pt idx="48">
                  <c:v>0.96983096559080173</c:v>
                </c:pt>
                <c:pt idx="49">
                  <c:v>0.98195457609041503</c:v>
                </c:pt>
                <c:pt idx="50">
                  <c:v>0.99407698385077181</c:v>
                </c:pt>
                <c:pt idx="51">
                  <c:v>1.006200409275579</c:v>
                </c:pt>
                <c:pt idx="52">
                  <c:v>1.0183231807355513</c:v>
                </c:pt>
                <c:pt idx="53">
                  <c:v>1.0304463850298069</c:v>
                </c:pt>
                <c:pt idx="54">
                  <c:v>1.0425692836772165</c:v>
                </c:pt>
                <c:pt idx="55">
                  <c:v>1.0546915635884115</c:v>
                </c:pt>
                <c:pt idx="56">
                  <c:v>1.0668146443337314</c:v>
                </c:pt>
                <c:pt idx="57">
                  <c:v>1.0789379207394103</c:v>
                </c:pt>
                <c:pt idx="58">
                  <c:v>1.091059836289652</c:v>
                </c:pt>
                <c:pt idx="59">
                  <c:v>1.1031832350858672</c:v>
                </c:pt>
                <c:pt idx="60">
                  <c:v>1.1153060364820786</c:v>
                </c:pt>
                <c:pt idx="61">
                  <c:v>1.1274292358143603</c:v>
                </c:pt>
                <c:pt idx="62">
                  <c:v>1.139551384569192</c:v>
                </c:pt>
                <c:pt idx="63">
                  <c:v>1.1516742716390771</c:v>
                </c:pt>
                <c:pt idx="64">
                  <c:v>1.1637971587089619</c:v>
                </c:pt>
                <c:pt idx="65">
                  <c:v>1.1759211527555646</c:v>
                </c:pt>
                <c:pt idx="66">
                  <c:v>1.1880430300998528</c:v>
                </c:pt>
                <c:pt idx="67">
                  <c:v>1.2001661146491025</c:v>
                </c:pt>
                <c:pt idx="68">
                  <c:v>1.2122893685610583</c:v>
                </c:pt>
                <c:pt idx="69">
                  <c:v>1.2244119782665601</c:v>
                </c:pt>
                <c:pt idx="70">
                  <c:v>1.2365350884518456</c:v>
                </c:pt>
                <c:pt idx="71">
                  <c:v>1.2486584755056009</c:v>
                </c:pt>
                <c:pt idx="72">
                  <c:v>1.2607803928750738</c:v>
                </c:pt>
                <c:pt idx="73">
                  <c:v>1.2729047053041573</c:v>
                </c:pt>
                <c:pt idx="74">
                  <c:v>1.2850265553579225</c:v>
                </c:pt>
                <c:pt idx="75">
                  <c:v>1.2971504384263179</c:v>
                </c:pt>
                <c:pt idx="76">
                  <c:v>1.3092718035475823</c:v>
                </c:pt>
                <c:pt idx="77">
                  <c:v>1.3213958263725096</c:v>
                </c:pt>
                <c:pt idx="78">
                  <c:v>1.333518305417164</c:v>
                </c:pt>
                <c:pt idx="79">
                  <c:v>1.3456410705922479</c:v>
                </c:pt>
                <c:pt idx="80">
                  <c:v>1.3577642409807347</c:v>
                </c:pt>
                <c:pt idx="81">
                  <c:v>1.3698860520028879</c:v>
                </c:pt>
                <c:pt idx="82">
                  <c:v>1.3820091259668925</c:v>
                </c:pt>
                <c:pt idx="83">
                  <c:v>1.3941321081377871</c:v>
                </c:pt>
                <c:pt idx="84">
                  <c:v>1.4062559745007284</c:v>
                </c:pt>
                <c:pt idx="85">
                  <c:v>1.4183774388588724</c:v>
                </c:pt>
                <c:pt idx="86">
                  <c:v>1.4305023916899129</c:v>
                </c:pt>
                <c:pt idx="87">
                  <c:v>1.442623266089786</c:v>
                </c:pt>
                <c:pt idx="88">
                  <c:v>1.4547464483862025</c:v>
                </c:pt>
                <c:pt idx="89">
                  <c:v>1.4668692554058564</c:v>
                </c:pt>
                <c:pt idx="90">
                  <c:v>1.478993917475879</c:v>
                </c:pt>
                <c:pt idx="91">
                  <c:v>1.4911154757761573</c:v>
                </c:pt>
                <c:pt idx="92">
                  <c:v>1.5032389810858138</c:v>
                </c:pt>
                <c:pt idx="93">
                  <c:v>1.5153622275553409</c:v>
                </c:pt>
                <c:pt idx="94">
                  <c:v>1.5274856463649888</c:v>
                </c:pt>
                <c:pt idx="95">
                  <c:v>1.5396071829985067</c:v>
                </c:pt>
                <c:pt idx="96">
                  <c:v>1.5517302223955063</c:v>
                </c:pt>
                <c:pt idx="97">
                  <c:v>1.5638530080793691</c:v>
                </c:pt>
                <c:pt idx="98">
                  <c:v>1.5759766091518892</c:v>
                </c:pt>
                <c:pt idx="99">
                  <c:v>1.5880994628123171</c:v>
                </c:pt>
                <c:pt idx="100">
                  <c:v>1.6002229271050497</c:v>
                </c:pt>
              </c:numCache>
            </c:numRef>
          </c:xVal>
          <c:yVal>
            <c:numRef>
              <c:f>Results!$AG$4:$AG$104</c:f>
              <c:numCache>
                <c:formatCode>General</c:formatCode>
                <c:ptCount val="101"/>
                <c:pt idx="0">
                  <c:v>0.97759799999999997</c:v>
                </c:pt>
                <c:pt idx="1">
                  <c:v>0.974387</c:v>
                </c:pt>
                <c:pt idx="2">
                  <c:v>0.90216099999999999</c:v>
                </c:pt>
                <c:pt idx="3">
                  <c:v>0.72536</c:v>
                </c:pt>
                <c:pt idx="4">
                  <c:v>0.80786599999999997</c:v>
                </c:pt>
                <c:pt idx="5">
                  <c:v>0.77772699999999995</c:v>
                </c:pt>
                <c:pt idx="6">
                  <c:v>0.69133500000000003</c:v>
                </c:pt>
                <c:pt idx="7">
                  <c:v>0.65166500000000005</c:v>
                </c:pt>
                <c:pt idx="8">
                  <c:v>0.81078499999999998</c:v>
                </c:pt>
                <c:pt idx="9">
                  <c:v>0.671902</c:v>
                </c:pt>
                <c:pt idx="10">
                  <c:v>0.71026400000000001</c:v>
                </c:pt>
                <c:pt idx="11">
                  <c:v>0.69254199999999999</c:v>
                </c:pt>
                <c:pt idx="12">
                  <c:v>0.68141099999999999</c:v>
                </c:pt>
                <c:pt idx="13">
                  <c:v>0.63976299999999997</c:v>
                </c:pt>
                <c:pt idx="14">
                  <c:v>0.58040700000000001</c:v>
                </c:pt>
                <c:pt idx="15">
                  <c:v>0.532524</c:v>
                </c:pt>
                <c:pt idx="16">
                  <c:v>0.49174800000000002</c:v>
                </c:pt>
                <c:pt idx="17">
                  <c:v>0.45835999999999999</c:v>
                </c:pt>
                <c:pt idx="18">
                  <c:v>0.36059099999999999</c:v>
                </c:pt>
                <c:pt idx="19">
                  <c:v>0.50304599999999999</c:v>
                </c:pt>
                <c:pt idx="20">
                  <c:v>0.35075699999999999</c:v>
                </c:pt>
                <c:pt idx="21">
                  <c:v>0.33659</c:v>
                </c:pt>
                <c:pt idx="22">
                  <c:v>0.39841199999999999</c:v>
                </c:pt>
                <c:pt idx="23">
                  <c:v>0.42376399999999997</c:v>
                </c:pt>
                <c:pt idx="24">
                  <c:v>0.40327600000000002</c:v>
                </c:pt>
                <c:pt idx="25">
                  <c:v>0.31695099999999998</c:v>
                </c:pt>
                <c:pt idx="26">
                  <c:v>0.28497899999999998</c:v>
                </c:pt>
                <c:pt idx="27">
                  <c:v>0.20746800000000001</c:v>
                </c:pt>
                <c:pt idx="28">
                  <c:v>0.257938</c:v>
                </c:pt>
                <c:pt idx="29">
                  <c:v>0.19021399999999999</c:v>
                </c:pt>
                <c:pt idx="30">
                  <c:v>0.23111000000000001</c:v>
                </c:pt>
                <c:pt idx="31">
                  <c:v>0.204121</c:v>
                </c:pt>
                <c:pt idx="32">
                  <c:v>0.200021</c:v>
                </c:pt>
                <c:pt idx="33">
                  <c:v>0.19136</c:v>
                </c:pt>
                <c:pt idx="34">
                  <c:v>0.13273199999999999</c:v>
                </c:pt>
                <c:pt idx="35">
                  <c:v>9.1946399999999998E-2</c:v>
                </c:pt>
                <c:pt idx="36">
                  <c:v>0.10573200000000001</c:v>
                </c:pt>
                <c:pt idx="37">
                  <c:v>7.0043400000000006E-2</c:v>
                </c:pt>
                <c:pt idx="38">
                  <c:v>0.105172</c:v>
                </c:pt>
                <c:pt idx="39">
                  <c:v>7.3023599999999994E-2</c:v>
                </c:pt>
                <c:pt idx="40">
                  <c:v>0.100439</c:v>
                </c:pt>
                <c:pt idx="41">
                  <c:v>0.16378100000000001</c:v>
                </c:pt>
                <c:pt idx="42">
                  <c:v>0.24435599999999999</c:v>
                </c:pt>
                <c:pt idx="43">
                  <c:v>0.28258</c:v>
                </c:pt>
                <c:pt idx="44">
                  <c:v>0.24274699999999999</c:v>
                </c:pt>
                <c:pt idx="45">
                  <c:v>0.303535</c:v>
                </c:pt>
                <c:pt idx="46">
                  <c:v>0.396949</c:v>
                </c:pt>
                <c:pt idx="47">
                  <c:v>0.48812100000000003</c:v>
                </c:pt>
                <c:pt idx="48">
                  <c:v>0.498164</c:v>
                </c:pt>
                <c:pt idx="49">
                  <c:v>0.52217100000000005</c:v>
                </c:pt>
                <c:pt idx="50">
                  <c:v>0.53424799999999995</c:v>
                </c:pt>
                <c:pt idx="51">
                  <c:v>0.52445200000000003</c:v>
                </c:pt>
                <c:pt idx="52">
                  <c:v>0.493174</c:v>
                </c:pt>
                <c:pt idx="53">
                  <c:v>0.53332000000000002</c:v>
                </c:pt>
                <c:pt idx="54">
                  <c:v>0.429975</c:v>
                </c:pt>
                <c:pt idx="55">
                  <c:v>0.43138199999999999</c:v>
                </c:pt>
                <c:pt idx="56">
                  <c:v>0.362562</c:v>
                </c:pt>
                <c:pt idx="57">
                  <c:v>0.352163</c:v>
                </c:pt>
                <c:pt idx="58">
                  <c:v>0.39104699999999998</c:v>
                </c:pt>
                <c:pt idx="59">
                  <c:v>0.31083100000000002</c:v>
                </c:pt>
                <c:pt idx="60">
                  <c:v>0.38809500000000002</c:v>
                </c:pt>
                <c:pt idx="61">
                  <c:v>0.34796300000000002</c:v>
                </c:pt>
                <c:pt idx="62">
                  <c:v>0.30035299999999998</c:v>
                </c:pt>
                <c:pt idx="63">
                  <c:v>0.28699200000000002</c:v>
                </c:pt>
                <c:pt idx="64">
                  <c:v>0.23075100000000001</c:v>
                </c:pt>
                <c:pt idx="65">
                  <c:v>0.27812500000000001</c:v>
                </c:pt>
                <c:pt idx="66">
                  <c:v>0.25725300000000001</c:v>
                </c:pt>
                <c:pt idx="67">
                  <c:v>0.194387</c:v>
                </c:pt>
                <c:pt idx="68">
                  <c:v>0.22020100000000001</c:v>
                </c:pt>
                <c:pt idx="69">
                  <c:v>0.22462299999999999</c:v>
                </c:pt>
                <c:pt idx="70">
                  <c:v>0.17579900000000001</c:v>
                </c:pt>
                <c:pt idx="71">
                  <c:v>0.14066100000000001</c:v>
                </c:pt>
                <c:pt idx="72">
                  <c:v>0.17300699999999999</c:v>
                </c:pt>
                <c:pt idx="73">
                  <c:v>0.18774099999999999</c:v>
                </c:pt>
                <c:pt idx="74">
                  <c:v>0.18920899999999999</c:v>
                </c:pt>
                <c:pt idx="75">
                  <c:v>0.184504</c:v>
                </c:pt>
                <c:pt idx="76">
                  <c:v>0.13704</c:v>
                </c:pt>
                <c:pt idx="77">
                  <c:v>0.16275300000000001</c:v>
                </c:pt>
                <c:pt idx="78">
                  <c:v>0.164158</c:v>
                </c:pt>
                <c:pt idx="79">
                  <c:v>0.15487999999999999</c:v>
                </c:pt>
                <c:pt idx="80">
                  <c:v>0.12739700000000001</c:v>
                </c:pt>
                <c:pt idx="81">
                  <c:v>0.15517300000000001</c:v>
                </c:pt>
                <c:pt idx="82">
                  <c:v>0.136986</c:v>
                </c:pt>
                <c:pt idx="83">
                  <c:v>0.14166500000000001</c:v>
                </c:pt>
                <c:pt idx="84">
                  <c:v>7.9241599999999995E-2</c:v>
                </c:pt>
                <c:pt idx="85">
                  <c:v>0.12603600000000001</c:v>
                </c:pt>
                <c:pt idx="86">
                  <c:v>0.13144800000000001</c:v>
                </c:pt>
                <c:pt idx="87">
                  <c:v>0.105104</c:v>
                </c:pt>
                <c:pt idx="88">
                  <c:v>6.9589600000000001E-2</c:v>
                </c:pt>
                <c:pt idx="89">
                  <c:v>0.123942</c:v>
                </c:pt>
                <c:pt idx="90">
                  <c:v>0.118117</c:v>
                </c:pt>
                <c:pt idx="91">
                  <c:v>0.114522</c:v>
                </c:pt>
                <c:pt idx="92">
                  <c:v>0.115507</c:v>
                </c:pt>
                <c:pt idx="93">
                  <c:v>0.104751</c:v>
                </c:pt>
                <c:pt idx="94">
                  <c:v>0.10890900000000001</c:v>
                </c:pt>
                <c:pt idx="95">
                  <c:v>9.9574899999999994E-2</c:v>
                </c:pt>
                <c:pt idx="96">
                  <c:v>8.36393E-2</c:v>
                </c:pt>
                <c:pt idx="97">
                  <c:v>4.3948500000000001E-2</c:v>
                </c:pt>
                <c:pt idx="98">
                  <c:v>4.4475300000000002E-2</c:v>
                </c:pt>
                <c:pt idx="99">
                  <c:v>6.0160999999999999E-2</c:v>
                </c:pt>
                <c:pt idx="100">
                  <c:v>4.3971499999999997E-2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06144"/>
        <c:axId val="122702880"/>
      </c:scatterChart>
      <c:valAx>
        <c:axId val="122706144"/>
        <c:scaling>
          <c:orientation val="minMax"/>
          <c:max val="1.6"/>
          <c:min val="0.4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l-GR" sz="2000" b="1" i="0" baseline="0">
                    <a:effectLst/>
                  </a:rPr>
                  <a:t>ω</a:t>
                </a:r>
                <a:r>
                  <a:rPr lang="en-US" sz="2000" b="1" i="0" baseline="0">
                    <a:effectLst/>
                  </a:rPr>
                  <a:t>(rad/s)</a:t>
                </a:r>
                <a:endParaRPr lang="en-US" sz="2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2702880"/>
        <c:crosses val="autoZero"/>
        <c:crossBetween val="midCat"/>
      </c:valAx>
      <c:valAx>
        <c:axId val="122702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RAO</a:t>
                </a:r>
                <a:r>
                  <a:rPr lang="en-US" baseline="0"/>
                  <a:t> (m/m)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"/>
              <c:y val="0.334480394496142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270614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219199758437857"/>
          <c:y val="7.9058299530740286E-4"/>
          <c:w val="0.28543047129666171"/>
          <c:h val="0.10632927702219039"/>
        </c:manualLayout>
      </c:layout>
      <c:overlay val="0"/>
      <c:txPr>
        <a:bodyPr/>
        <a:lstStyle/>
        <a:p>
          <a:pPr>
            <a:defRPr sz="2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2000"/>
      </a:pPr>
      <a:endParaRPr lang="es-E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HEAVE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084076970694313"/>
          <c:y val="2.4661576393859859E-2"/>
          <c:w val="0.87180550276449442"/>
          <c:h val="0.85347617911397455"/>
        </c:manualLayout>
      </c:layout>
      <c:scatterChart>
        <c:scatterStyle val="smoothMarker"/>
        <c:varyColors val="0"/>
        <c:ser>
          <c:idx val="1"/>
          <c:order val="0"/>
          <c:tx>
            <c:v>Exp liquid</c:v>
          </c:tx>
          <c:spPr>
            <a:ln cmpd="sng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Results!$BA$4:$BA$59</c:f>
              <c:numCache>
                <c:formatCode>General</c:formatCode>
                <c:ptCount val="56"/>
                <c:pt idx="0">
                  <c:v>0.39318988107632402</c:v>
                </c:pt>
                <c:pt idx="1">
                  <c:v>0.39157987372953501</c:v>
                </c:pt>
                <c:pt idx="2">
                  <c:v>0.39872943783320802</c:v>
                </c:pt>
                <c:pt idx="3">
                  <c:v>0.40582949951479702</c:v>
                </c:pt>
                <c:pt idx="4">
                  <c:v>0.41448535160470301</c:v>
                </c:pt>
                <c:pt idx="5">
                  <c:v>0.41262076037291801</c:v>
                </c:pt>
                <c:pt idx="6">
                  <c:v>0.42123889633171302</c:v>
                </c:pt>
                <c:pt idx="7">
                  <c:v>0.428157449132332</c:v>
                </c:pt>
                <c:pt idx="8">
                  <c:v>0.43695709397209698</c:v>
                </c:pt>
                <c:pt idx="9">
                  <c:v>0.44058727159150202</c:v>
                </c:pt>
                <c:pt idx="10">
                  <c:v>0.44246129185606498</c:v>
                </c:pt>
                <c:pt idx="11">
                  <c:v>0.43732482625042701</c:v>
                </c:pt>
                <c:pt idx="12">
                  <c:v>0.453142028734977</c:v>
                </c:pt>
                <c:pt idx="13">
                  <c:v>0.46002757992087401</c:v>
                </c:pt>
                <c:pt idx="14">
                  <c:v>0.46348803495028101</c:v>
                </c:pt>
                <c:pt idx="15">
                  <c:v>0.49848389010462202</c:v>
                </c:pt>
                <c:pt idx="16">
                  <c:v>0.50365807184137201</c:v>
                </c:pt>
                <c:pt idx="17">
                  <c:v>0.50702187928480702</c:v>
                </c:pt>
                <c:pt idx="18">
                  <c:v>0.51216070214863996</c:v>
                </c:pt>
                <c:pt idx="19">
                  <c:v>0.51731602581983405</c:v>
                </c:pt>
                <c:pt idx="20">
                  <c:v>0.53644753332573702</c:v>
                </c:pt>
                <c:pt idx="21">
                  <c:v>0.54874770658421501</c:v>
                </c:pt>
                <c:pt idx="22">
                  <c:v>0.58377892061147196</c:v>
                </c:pt>
                <c:pt idx="23">
                  <c:v>0.60658303638428002</c:v>
                </c:pt>
                <c:pt idx="24">
                  <c:v>0.61891621125747898</c:v>
                </c:pt>
                <c:pt idx="25">
                  <c:v>0.62083266216954103</c:v>
                </c:pt>
                <c:pt idx="26">
                  <c:v>0.629728954595278</c:v>
                </c:pt>
                <c:pt idx="27">
                  <c:v>0.66125021117104599</c:v>
                </c:pt>
                <c:pt idx="28">
                  <c:v>0.673354731999387</c:v>
                </c:pt>
                <c:pt idx="29">
                  <c:v>0.68377617047691197</c:v>
                </c:pt>
                <c:pt idx="30">
                  <c:v>0.68898571108657802</c:v>
                </c:pt>
                <c:pt idx="31">
                  <c:v>0.70475341114904499</c:v>
                </c:pt>
                <c:pt idx="32">
                  <c:v>0.71360491566908801</c:v>
                </c:pt>
                <c:pt idx="33">
                  <c:v>0.73640431692550601</c:v>
                </c:pt>
                <c:pt idx="34">
                  <c:v>0.75749706324916599</c:v>
                </c:pt>
                <c:pt idx="35">
                  <c:v>0.76460655396353305</c:v>
                </c:pt>
                <c:pt idx="36">
                  <c:v>0.78394550019054499</c:v>
                </c:pt>
                <c:pt idx="37">
                  <c:v>0.80502881748142596</c:v>
                </c:pt>
                <c:pt idx="38">
                  <c:v>0.85576408559990202</c:v>
                </c:pt>
                <c:pt idx="39">
                  <c:v>0.88201451285294996</c:v>
                </c:pt>
                <c:pt idx="40">
                  <c:v>0.90474083910534198</c:v>
                </c:pt>
                <c:pt idx="41">
                  <c:v>0.96761362966688003</c:v>
                </c:pt>
                <c:pt idx="42">
                  <c:v>1.0008061823024901</c:v>
                </c:pt>
                <c:pt idx="43">
                  <c:v>1.0182451784247999</c:v>
                </c:pt>
                <c:pt idx="44">
                  <c:v>1.04445788954673</c:v>
                </c:pt>
                <c:pt idx="45">
                  <c:v>1.09160305343511</c:v>
                </c:pt>
                <c:pt idx="46">
                  <c:v>1.1143600240440299</c:v>
                </c:pt>
                <c:pt idx="47">
                  <c:v>1.13882364958571</c:v>
                </c:pt>
                <c:pt idx="48">
                  <c:v>1.1755073016072499</c:v>
                </c:pt>
                <c:pt idx="49">
                  <c:v>1.2401362495236301</c:v>
                </c:pt>
                <c:pt idx="50">
                  <c:v>1.3030184691179501</c:v>
                </c:pt>
                <c:pt idx="51">
                  <c:v>1.37114323093665</c:v>
                </c:pt>
                <c:pt idx="52">
                  <c:v>1.4497436481713499</c:v>
                </c:pt>
                <c:pt idx="53">
                  <c:v>1.50563895447741</c:v>
                </c:pt>
                <c:pt idx="54">
                  <c:v>1.56676973123327</c:v>
                </c:pt>
                <c:pt idx="55">
                  <c:v>1.6069279818333899</c:v>
                </c:pt>
              </c:numCache>
            </c:numRef>
          </c:xVal>
          <c:yVal>
            <c:numRef>
              <c:f>Results!$BB$4:$BB$59</c:f>
              <c:numCache>
                <c:formatCode>General</c:formatCode>
                <c:ptCount val="56"/>
                <c:pt idx="0">
                  <c:v>0.89698978128572704</c:v>
                </c:pt>
                <c:pt idx="1">
                  <c:v>0.81871898732187898</c:v>
                </c:pt>
                <c:pt idx="2">
                  <c:v>0.72559353796953596</c:v>
                </c:pt>
                <c:pt idx="3">
                  <c:v>0.66080822525959304</c:v>
                </c:pt>
                <c:pt idx="4">
                  <c:v>0.70533290378850599</c:v>
                </c:pt>
                <c:pt idx="5">
                  <c:v>0.77281138398557303</c:v>
                </c:pt>
                <c:pt idx="6">
                  <c:v>0.83892854757536295</c:v>
                </c:pt>
                <c:pt idx="7">
                  <c:v>0.878057069220886</c:v>
                </c:pt>
                <c:pt idx="8">
                  <c:v>0.84026039845520994</c:v>
                </c:pt>
                <c:pt idx="9">
                  <c:v>0.76198371134587595</c:v>
                </c:pt>
                <c:pt idx="10">
                  <c:v>0.68910710988359003</c:v>
                </c:pt>
                <c:pt idx="11">
                  <c:v>0.62973366911166695</c:v>
                </c:pt>
                <c:pt idx="12">
                  <c:v>0.57438524670671298</c:v>
                </c:pt>
                <c:pt idx="13">
                  <c:v>0.63240719278050295</c:v>
                </c:pt>
                <c:pt idx="14">
                  <c:v>0.65129668844511301</c:v>
                </c:pt>
                <c:pt idx="15">
                  <c:v>0.616169612584615</c:v>
                </c:pt>
                <c:pt idx="16">
                  <c:v>0.653950568295663</c:v>
                </c:pt>
                <c:pt idx="17">
                  <c:v>0.72817080692876701</c:v>
                </c:pt>
                <c:pt idx="18">
                  <c:v>0.78619471738438595</c:v>
                </c:pt>
                <c:pt idx="19">
                  <c:v>0.83477191562587105</c:v>
                </c:pt>
                <c:pt idx="20">
                  <c:v>0.88198386849642196</c:v>
                </c:pt>
                <c:pt idx="21">
                  <c:v>0.84013467801817399</c:v>
                </c:pt>
                <c:pt idx="22">
                  <c:v>0.78476464741310503</c:v>
                </c:pt>
                <c:pt idx="23">
                  <c:v>0.72940836748083704</c:v>
                </c:pt>
                <c:pt idx="24">
                  <c:v>0.66866575257432204</c:v>
                </c:pt>
                <c:pt idx="25">
                  <c:v>0.57149760541854999</c:v>
                </c:pt>
                <c:pt idx="26">
                  <c:v>0.478370191684378</c:v>
                </c:pt>
                <c:pt idx="27">
                  <c:v>0.43245080205710001</c:v>
                </c:pt>
                <c:pt idx="28">
                  <c:v>0.502612627832147</c:v>
                </c:pt>
                <c:pt idx="29">
                  <c:v>0.53633909944879399</c:v>
                </c:pt>
                <c:pt idx="30">
                  <c:v>0.55387710041527005</c:v>
                </c:pt>
                <c:pt idx="31">
                  <c:v>0.52686881465271596</c:v>
                </c:pt>
                <c:pt idx="32">
                  <c:v>0.459382476928335</c:v>
                </c:pt>
                <c:pt idx="33">
                  <c:v>0.40672525762867601</c:v>
                </c:pt>
                <c:pt idx="34">
                  <c:v>0.331127987333665</c:v>
                </c:pt>
                <c:pt idx="35">
                  <c:v>0.26094455335850297</c:v>
                </c:pt>
                <c:pt idx="36">
                  <c:v>0.18939783839423499</c:v>
                </c:pt>
                <c:pt idx="37">
                  <c:v>0.119198689364443</c:v>
                </c:pt>
                <c:pt idx="38">
                  <c:v>7.3257691537050196E-2</c:v>
                </c:pt>
                <c:pt idx="39">
                  <c:v>4.4888089167220001E-2</c:v>
                </c:pt>
                <c:pt idx="40">
                  <c:v>3.4066309673008902E-2</c:v>
                </c:pt>
                <c:pt idx="41">
                  <c:v>3.9393713192395499E-2</c:v>
                </c:pt>
                <c:pt idx="42">
                  <c:v>3.6657329305040898E-2</c:v>
                </c:pt>
                <c:pt idx="43">
                  <c:v>5.2832049282411399E-2</c:v>
                </c:pt>
                <c:pt idx="44">
                  <c:v>4.6054931973457502E-2</c:v>
                </c:pt>
                <c:pt idx="45">
                  <c:v>5.5448605878216199E-2</c:v>
                </c:pt>
                <c:pt idx="46">
                  <c:v>2.7082932272043302E-2</c:v>
                </c:pt>
                <c:pt idx="47">
                  <c:v>2.1657309661222899E-2</c:v>
                </c:pt>
                <c:pt idx="48">
                  <c:v>2.0266527326515901E-2</c:v>
                </c:pt>
                <c:pt idx="49">
                  <c:v>2.0193845198854501E-2</c:v>
                </c:pt>
                <c:pt idx="50">
                  <c:v>2.0123127453021999E-2</c:v>
                </c:pt>
                <c:pt idx="51">
                  <c:v>1.8696986245398499E-2</c:v>
                </c:pt>
                <c:pt idx="52">
                  <c:v>1.9958119379412699E-2</c:v>
                </c:pt>
                <c:pt idx="53">
                  <c:v>1.98952591608949E-2</c:v>
                </c:pt>
                <c:pt idx="54">
                  <c:v>2.25255664295003E-2</c:v>
                </c:pt>
                <c:pt idx="55">
                  <c:v>3.1927097861573897E-2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06688"/>
        <c:axId val="122707232"/>
      </c:scatterChart>
      <c:scatterChart>
        <c:scatterStyle val="lineMarker"/>
        <c:varyColors val="0"/>
        <c:ser>
          <c:idx val="0"/>
          <c:order val="1"/>
          <c:tx>
            <c:v>Present work liquid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Results!$AK$4:$AK$104</c:f>
              <c:numCache>
                <c:formatCode>General</c:formatCode>
                <c:ptCount val="101"/>
                <c:pt idx="0">
                  <c:v>0.38793323305057897</c:v>
                </c:pt>
                <c:pt idx="1">
                  <c:v>0.40005609200347259</c:v>
                </c:pt>
                <c:pt idx="2">
                  <c:v>0.41217759804049209</c:v>
                </c:pt>
                <c:pt idx="3">
                  <c:v>0.42430156843471917</c:v>
                </c:pt>
                <c:pt idx="4">
                  <c:v>0.43642393451586081</c:v>
                </c:pt>
                <c:pt idx="5">
                  <c:v>0.44854724995415129</c:v>
                </c:pt>
                <c:pt idx="6">
                  <c:v>0.46066970865563084</c:v>
                </c:pt>
                <c:pt idx="7">
                  <c:v>0.4727929827455668</c:v>
                </c:pt>
                <c:pt idx="8">
                  <c:v>0.48491442428219922</c:v>
                </c:pt>
                <c:pt idx="9">
                  <c:v>0.49703904797771103</c:v>
                </c:pt>
                <c:pt idx="10">
                  <c:v>0.50916042335556977</c:v>
                </c:pt>
                <c:pt idx="11">
                  <c:v>0.52128464183860823</c:v>
                </c:pt>
                <c:pt idx="12">
                  <c:v>0.5334073221668657</c:v>
                </c:pt>
                <c:pt idx="13">
                  <c:v>0.5455305879874961</c:v>
                </c:pt>
                <c:pt idx="14">
                  <c:v>0.55765371818583498</c:v>
                </c:pt>
                <c:pt idx="15">
                  <c:v>0.56977569228459601</c:v>
                </c:pt>
                <c:pt idx="16">
                  <c:v>0.58189857935448097</c:v>
                </c:pt>
                <c:pt idx="17">
                  <c:v>0.59401992661907332</c:v>
                </c:pt>
                <c:pt idx="18">
                  <c:v>0.60614385731551079</c:v>
                </c:pt>
                <c:pt idx="19">
                  <c:v>0.61826926498168178</c:v>
                </c:pt>
                <c:pt idx="20">
                  <c:v>0.63038840755100722</c:v>
                </c:pt>
                <c:pt idx="21">
                  <c:v>0.64251327767896127</c:v>
                </c:pt>
                <c:pt idx="22">
                  <c:v>0.65463590177379116</c:v>
                </c:pt>
                <c:pt idx="23">
                  <c:v>0.66675915270858199</c:v>
                </c:pt>
                <c:pt idx="24">
                  <c:v>0.67888315783851316</c:v>
                </c:pt>
                <c:pt idx="25">
                  <c:v>0.69100456298344626</c:v>
                </c:pt>
                <c:pt idx="26">
                  <c:v>0.70312687448599265</c:v>
                </c:pt>
                <c:pt idx="27">
                  <c:v>0.71525004437763984</c:v>
                </c:pt>
                <c:pt idx="28">
                  <c:v>0.72737560586080219</c:v>
                </c:pt>
                <c:pt idx="29">
                  <c:v>0.73949449703035375</c:v>
                </c:pt>
                <c:pt idx="30">
                  <c:v>0.75161694746466245</c:v>
                </c:pt>
                <c:pt idx="31">
                  <c:v>0.76374282318249442</c:v>
                </c:pt>
                <c:pt idx="32">
                  <c:v>0.77586646610115795</c:v>
                </c:pt>
                <c:pt idx="33">
                  <c:v>0.78798970215197373</c:v>
                </c:pt>
                <c:pt idx="34">
                  <c:v>0.80010858174781696</c:v>
                </c:pt>
                <c:pt idx="35">
                  <c:v>0.81223465263089523</c:v>
                </c:pt>
                <c:pt idx="36">
                  <c:v>0.82435901997557581</c:v>
                </c:pt>
                <c:pt idx="37">
                  <c:v>0.83648057727875258</c:v>
                </c:pt>
                <c:pt idx="38">
                  <c:v>0.84859908474914114</c:v>
                </c:pt>
                <c:pt idx="39">
                  <c:v>0.86072357281536793</c:v>
                </c:pt>
                <c:pt idx="40">
                  <c:v>0.87284786903172162</c:v>
                </c:pt>
                <c:pt idx="41">
                  <c:v>0.88497474043809021</c:v>
                </c:pt>
                <c:pt idx="42">
                  <c:v>0.89709449990830259</c:v>
                </c:pt>
                <c:pt idx="43">
                  <c:v>0.90921671630859457</c:v>
                </c:pt>
                <c:pt idx="44">
                  <c:v>0.9213403726225019</c:v>
                </c:pt>
                <c:pt idx="45">
                  <c:v>0.93346309396822946</c:v>
                </c:pt>
                <c:pt idx="46">
                  <c:v>0.94558596549113361</c:v>
                </c:pt>
                <c:pt idx="47">
                  <c:v>0.95770879715425294</c:v>
                </c:pt>
                <c:pt idx="48">
                  <c:v>0.96983096559080173</c:v>
                </c:pt>
                <c:pt idx="49">
                  <c:v>0.98195457609041503</c:v>
                </c:pt>
                <c:pt idx="50">
                  <c:v>0.99407698385077181</c:v>
                </c:pt>
                <c:pt idx="51">
                  <c:v>1.006200409275579</c:v>
                </c:pt>
                <c:pt idx="52">
                  <c:v>1.0183231807355513</c:v>
                </c:pt>
                <c:pt idx="53">
                  <c:v>1.0304463850298069</c:v>
                </c:pt>
                <c:pt idx="54">
                  <c:v>1.0425692836772165</c:v>
                </c:pt>
                <c:pt idx="55">
                  <c:v>1.0546915635884115</c:v>
                </c:pt>
                <c:pt idx="56">
                  <c:v>1.0668146443337314</c:v>
                </c:pt>
                <c:pt idx="57">
                  <c:v>1.0789379207394103</c:v>
                </c:pt>
                <c:pt idx="58">
                  <c:v>1.091059836289652</c:v>
                </c:pt>
                <c:pt idx="59">
                  <c:v>1.1031832350858672</c:v>
                </c:pt>
                <c:pt idx="60">
                  <c:v>1.1153060364820786</c:v>
                </c:pt>
                <c:pt idx="61">
                  <c:v>1.1274292358143603</c:v>
                </c:pt>
                <c:pt idx="62">
                  <c:v>1.139551384569192</c:v>
                </c:pt>
                <c:pt idx="63">
                  <c:v>1.1516742716390771</c:v>
                </c:pt>
                <c:pt idx="64">
                  <c:v>1.1637971587089619</c:v>
                </c:pt>
                <c:pt idx="65">
                  <c:v>1.1759211527555646</c:v>
                </c:pt>
                <c:pt idx="66">
                  <c:v>1.1880430300998528</c:v>
                </c:pt>
                <c:pt idx="67">
                  <c:v>1.2001661146491025</c:v>
                </c:pt>
                <c:pt idx="68">
                  <c:v>1.2122893685610583</c:v>
                </c:pt>
                <c:pt idx="69">
                  <c:v>1.2244119782665601</c:v>
                </c:pt>
                <c:pt idx="70">
                  <c:v>1.2365350884518456</c:v>
                </c:pt>
                <c:pt idx="71">
                  <c:v>1.2486584755056009</c:v>
                </c:pt>
                <c:pt idx="72">
                  <c:v>1.2607803928750738</c:v>
                </c:pt>
                <c:pt idx="73">
                  <c:v>1.2729047053041573</c:v>
                </c:pt>
                <c:pt idx="74">
                  <c:v>1.2850265553579225</c:v>
                </c:pt>
                <c:pt idx="75">
                  <c:v>1.2971504384263179</c:v>
                </c:pt>
                <c:pt idx="76">
                  <c:v>1.3092718035475823</c:v>
                </c:pt>
                <c:pt idx="77">
                  <c:v>1.3213958263725096</c:v>
                </c:pt>
                <c:pt idx="78">
                  <c:v>1.333518305417164</c:v>
                </c:pt>
                <c:pt idx="79">
                  <c:v>1.3456410705922479</c:v>
                </c:pt>
                <c:pt idx="80">
                  <c:v>1.3577642409807347</c:v>
                </c:pt>
                <c:pt idx="81">
                  <c:v>1.3698860520028879</c:v>
                </c:pt>
                <c:pt idx="82">
                  <c:v>1.3820091259668925</c:v>
                </c:pt>
                <c:pt idx="83">
                  <c:v>1.3941321081377871</c:v>
                </c:pt>
                <c:pt idx="84">
                  <c:v>1.4062559745007284</c:v>
                </c:pt>
                <c:pt idx="85">
                  <c:v>1.4183774388588724</c:v>
                </c:pt>
                <c:pt idx="86">
                  <c:v>1.4305023916899129</c:v>
                </c:pt>
                <c:pt idx="87">
                  <c:v>1.442623266089786</c:v>
                </c:pt>
                <c:pt idx="88">
                  <c:v>1.4547464483862025</c:v>
                </c:pt>
                <c:pt idx="89">
                  <c:v>1.4668692554058564</c:v>
                </c:pt>
                <c:pt idx="90">
                  <c:v>1.478993917475879</c:v>
                </c:pt>
                <c:pt idx="91">
                  <c:v>1.4911154757761573</c:v>
                </c:pt>
                <c:pt idx="92">
                  <c:v>1.5032389810858138</c:v>
                </c:pt>
                <c:pt idx="93">
                  <c:v>1.5153622275553409</c:v>
                </c:pt>
                <c:pt idx="94">
                  <c:v>1.5274856463649888</c:v>
                </c:pt>
                <c:pt idx="95">
                  <c:v>1.5396071829985067</c:v>
                </c:pt>
                <c:pt idx="96">
                  <c:v>1.5517302223955063</c:v>
                </c:pt>
                <c:pt idx="97">
                  <c:v>1.5638530080793691</c:v>
                </c:pt>
                <c:pt idx="98">
                  <c:v>1.5759766091518892</c:v>
                </c:pt>
                <c:pt idx="99">
                  <c:v>1.5880994628123171</c:v>
                </c:pt>
                <c:pt idx="100">
                  <c:v>1.6002229271050497</c:v>
                </c:pt>
              </c:numCache>
            </c:numRef>
          </c:xVal>
          <c:yVal>
            <c:numRef>
              <c:f>Results!$AH$4:$AH$104</c:f>
              <c:numCache>
                <c:formatCode>General</c:formatCode>
                <c:ptCount val="101"/>
                <c:pt idx="0">
                  <c:v>1.0012399999999999</c:v>
                </c:pt>
                <c:pt idx="1">
                  <c:v>1.01603</c:v>
                </c:pt>
                <c:pt idx="2">
                  <c:v>1.00905</c:v>
                </c:pt>
                <c:pt idx="3">
                  <c:v>1.0044200000000001</c:v>
                </c:pt>
                <c:pt idx="4">
                  <c:v>1.0072000000000001</c:v>
                </c:pt>
                <c:pt idx="5">
                  <c:v>1.0025999999999999</c:v>
                </c:pt>
                <c:pt idx="6">
                  <c:v>1.0053099999999999</c:v>
                </c:pt>
                <c:pt idx="7">
                  <c:v>0.98982899999999996</c:v>
                </c:pt>
                <c:pt idx="8">
                  <c:v>0.98613600000000001</c:v>
                </c:pt>
                <c:pt idx="9">
                  <c:v>0.98508899999999999</c:v>
                </c:pt>
                <c:pt idx="10">
                  <c:v>0.97917500000000002</c:v>
                </c:pt>
                <c:pt idx="11">
                  <c:v>0.986842</c:v>
                </c:pt>
                <c:pt idx="12">
                  <c:v>1.0074000000000001</c:v>
                </c:pt>
                <c:pt idx="13">
                  <c:v>1.0366</c:v>
                </c:pt>
                <c:pt idx="14">
                  <c:v>0.97516899999999995</c:v>
                </c:pt>
                <c:pt idx="15">
                  <c:v>0.85869200000000001</c:v>
                </c:pt>
                <c:pt idx="16">
                  <c:v>0.88589700000000005</c:v>
                </c:pt>
                <c:pt idx="17">
                  <c:v>0.86934</c:v>
                </c:pt>
                <c:pt idx="18">
                  <c:v>0.68298300000000001</c:v>
                </c:pt>
                <c:pt idx="19">
                  <c:v>0.63178999999999996</c:v>
                </c:pt>
                <c:pt idx="20">
                  <c:v>0.64719099999999996</c:v>
                </c:pt>
                <c:pt idx="21">
                  <c:v>0.68180600000000002</c:v>
                </c:pt>
                <c:pt idx="22">
                  <c:v>0.60601000000000005</c:v>
                </c:pt>
                <c:pt idx="23">
                  <c:v>0.57203999999999999</c:v>
                </c:pt>
                <c:pt idx="24">
                  <c:v>0.50088900000000003</c:v>
                </c:pt>
                <c:pt idx="25">
                  <c:v>0.42335699999999998</c:v>
                </c:pt>
                <c:pt idx="26">
                  <c:v>0.35092899999999999</c:v>
                </c:pt>
                <c:pt idx="27">
                  <c:v>0.31443199999999999</c:v>
                </c:pt>
                <c:pt idx="28">
                  <c:v>0.29239199999999999</c:v>
                </c:pt>
                <c:pt idx="29">
                  <c:v>0.27448099999999998</c:v>
                </c:pt>
                <c:pt idx="30">
                  <c:v>0.26747599999999999</c:v>
                </c:pt>
                <c:pt idx="31">
                  <c:v>0.23493800000000001</c:v>
                </c:pt>
                <c:pt idx="32">
                  <c:v>0.200907</c:v>
                </c:pt>
                <c:pt idx="33">
                  <c:v>0.17379</c:v>
                </c:pt>
                <c:pt idx="34">
                  <c:v>0.15620700000000001</c:v>
                </c:pt>
                <c:pt idx="35">
                  <c:v>0.147897</c:v>
                </c:pt>
                <c:pt idx="36">
                  <c:v>0.13763500000000001</c:v>
                </c:pt>
                <c:pt idx="37">
                  <c:v>0.126586</c:v>
                </c:pt>
                <c:pt idx="38">
                  <c:v>0.113995</c:v>
                </c:pt>
                <c:pt idx="39">
                  <c:v>0.102936</c:v>
                </c:pt>
                <c:pt idx="40">
                  <c:v>8.9409000000000002E-2</c:v>
                </c:pt>
                <c:pt idx="41">
                  <c:v>8.4839499999999998E-2</c:v>
                </c:pt>
                <c:pt idx="42">
                  <c:v>7.8468800000000005E-2</c:v>
                </c:pt>
                <c:pt idx="43">
                  <c:v>7.4086899999999997E-2</c:v>
                </c:pt>
                <c:pt idx="44">
                  <c:v>6.5986900000000001E-2</c:v>
                </c:pt>
                <c:pt idx="45">
                  <c:v>5.8876600000000001E-2</c:v>
                </c:pt>
                <c:pt idx="46">
                  <c:v>5.9639699999999997E-2</c:v>
                </c:pt>
                <c:pt idx="47">
                  <c:v>5.26521E-2</c:v>
                </c:pt>
                <c:pt idx="48">
                  <c:v>4.6014100000000002E-2</c:v>
                </c:pt>
                <c:pt idx="49">
                  <c:v>4.3751100000000001E-2</c:v>
                </c:pt>
                <c:pt idx="50">
                  <c:v>4.0280299999999998E-2</c:v>
                </c:pt>
                <c:pt idx="51">
                  <c:v>3.4719100000000003E-2</c:v>
                </c:pt>
                <c:pt idx="52">
                  <c:v>3.4991599999999998E-2</c:v>
                </c:pt>
                <c:pt idx="53">
                  <c:v>3.2945500000000003E-2</c:v>
                </c:pt>
                <c:pt idx="54">
                  <c:v>2.7735099999999999E-2</c:v>
                </c:pt>
                <c:pt idx="55">
                  <c:v>2.5846299999999999E-2</c:v>
                </c:pt>
                <c:pt idx="56">
                  <c:v>2.39212E-2</c:v>
                </c:pt>
                <c:pt idx="57">
                  <c:v>2.20834E-2</c:v>
                </c:pt>
                <c:pt idx="58">
                  <c:v>2.1861700000000001E-2</c:v>
                </c:pt>
                <c:pt idx="59">
                  <c:v>2.2601900000000001E-2</c:v>
                </c:pt>
                <c:pt idx="60">
                  <c:v>1.7639100000000001E-2</c:v>
                </c:pt>
                <c:pt idx="61">
                  <c:v>1.65598E-2</c:v>
                </c:pt>
                <c:pt idx="62">
                  <c:v>1.48247E-2</c:v>
                </c:pt>
                <c:pt idx="63">
                  <c:v>1.48942E-2</c:v>
                </c:pt>
                <c:pt idx="64">
                  <c:v>1.2775099999999999E-2</c:v>
                </c:pt>
                <c:pt idx="65">
                  <c:v>1.32427E-2</c:v>
                </c:pt>
                <c:pt idx="66">
                  <c:v>1.25349E-2</c:v>
                </c:pt>
                <c:pt idx="67">
                  <c:v>1.0425800000000001E-2</c:v>
                </c:pt>
                <c:pt idx="68">
                  <c:v>8.98061E-3</c:v>
                </c:pt>
                <c:pt idx="69">
                  <c:v>1.11409E-2</c:v>
                </c:pt>
                <c:pt idx="70">
                  <c:v>7.5571500000000003E-3</c:v>
                </c:pt>
                <c:pt idx="71">
                  <c:v>7.2226900000000004E-3</c:v>
                </c:pt>
                <c:pt idx="72">
                  <c:v>7.8192499999999998E-3</c:v>
                </c:pt>
                <c:pt idx="73">
                  <c:v>7.09291E-3</c:v>
                </c:pt>
                <c:pt idx="74">
                  <c:v>6.0980899999999996E-3</c:v>
                </c:pt>
                <c:pt idx="75">
                  <c:v>5.1088499999999998E-3</c:v>
                </c:pt>
                <c:pt idx="76">
                  <c:v>6.1506699999999996E-3</c:v>
                </c:pt>
                <c:pt idx="77">
                  <c:v>5.9187500000000004E-3</c:v>
                </c:pt>
                <c:pt idx="78">
                  <c:v>6.3427300000000004E-3</c:v>
                </c:pt>
                <c:pt idx="79">
                  <c:v>4.0572400000000002E-3</c:v>
                </c:pt>
                <c:pt idx="80">
                  <c:v>3.53894E-3</c:v>
                </c:pt>
                <c:pt idx="81">
                  <c:v>4.0165699999999997E-3</c:v>
                </c:pt>
                <c:pt idx="82">
                  <c:v>3.7035200000000001E-3</c:v>
                </c:pt>
                <c:pt idx="83">
                  <c:v>3.2564400000000002E-3</c:v>
                </c:pt>
                <c:pt idx="84">
                  <c:v>4.0149599999999997E-3</c:v>
                </c:pt>
                <c:pt idx="85">
                  <c:v>4.6767700000000002E-3</c:v>
                </c:pt>
                <c:pt idx="86">
                  <c:v>2.5087999999999998E-3</c:v>
                </c:pt>
                <c:pt idx="87">
                  <c:v>2.7860900000000002E-3</c:v>
                </c:pt>
                <c:pt idx="88">
                  <c:v>2.2832299999999998E-3</c:v>
                </c:pt>
                <c:pt idx="89">
                  <c:v>2.0506399999999998E-3</c:v>
                </c:pt>
                <c:pt idx="90">
                  <c:v>6.1172099999999997E-4</c:v>
                </c:pt>
                <c:pt idx="91">
                  <c:v>1.56661E-3</c:v>
                </c:pt>
                <c:pt idx="92">
                  <c:v>2.32533E-3</c:v>
                </c:pt>
                <c:pt idx="93">
                  <c:v>1.9858599999999999E-3</c:v>
                </c:pt>
                <c:pt idx="94">
                  <c:v>8.8242099999999999E-4</c:v>
                </c:pt>
                <c:pt idx="95">
                  <c:v>2.3236300000000001E-3</c:v>
                </c:pt>
                <c:pt idx="96">
                  <c:v>6.0924500000000001E-4</c:v>
                </c:pt>
                <c:pt idx="97">
                  <c:v>1.53473E-3</c:v>
                </c:pt>
                <c:pt idx="98">
                  <c:v>1.9657799999999999E-3</c:v>
                </c:pt>
                <c:pt idx="99">
                  <c:v>1.7717900000000001E-3</c:v>
                </c:pt>
                <c:pt idx="100">
                  <c:v>1.0711E-3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06688"/>
        <c:axId val="122707232"/>
      </c:scatterChart>
      <c:valAx>
        <c:axId val="122706688"/>
        <c:scaling>
          <c:orientation val="minMax"/>
          <c:max val="1.6"/>
          <c:min val="0.4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l-GR" sz="2000" b="1" i="0" baseline="0">
                    <a:effectLst/>
                  </a:rPr>
                  <a:t>ω</a:t>
                </a:r>
                <a:r>
                  <a:rPr lang="en-US" sz="2000" b="1" i="0" baseline="0">
                    <a:effectLst/>
                  </a:rPr>
                  <a:t>(rad/s)</a:t>
                </a:r>
                <a:endParaRPr lang="en-US" sz="2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2707232"/>
        <c:crosses val="autoZero"/>
        <c:crossBetween val="midCat"/>
      </c:valAx>
      <c:valAx>
        <c:axId val="1227072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RAO</a:t>
                </a:r>
                <a:r>
                  <a:rPr lang="en-US" baseline="0"/>
                  <a:t> (m/m)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"/>
              <c:y val="0.334480394496142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27066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0486248860030498"/>
          <c:y val="7.9058299530740286E-4"/>
          <c:w val="0.29275998028073519"/>
          <c:h val="0.10834947904239241"/>
        </c:manualLayout>
      </c:layout>
      <c:overlay val="0"/>
      <c:txPr>
        <a:bodyPr/>
        <a:lstStyle/>
        <a:p>
          <a:pPr>
            <a:defRPr sz="2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2000"/>
      </a:pPr>
      <a:endParaRPr lang="es-E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ROLL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77257330057253"/>
          <c:y val="2.4661576393859859E-2"/>
          <c:w val="0.86887369917086521"/>
          <c:h val="0.85289047959914099"/>
        </c:manualLayout>
      </c:layout>
      <c:scatterChart>
        <c:scatterStyle val="smoothMarker"/>
        <c:varyColors val="0"/>
        <c:ser>
          <c:idx val="1"/>
          <c:order val="0"/>
          <c:tx>
            <c:v>Exp liquid</c:v>
          </c:tx>
          <c:spPr>
            <a:ln cmpd="sng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Results!$BE$4:$BE$53</c:f>
              <c:numCache>
                <c:formatCode>General</c:formatCode>
                <c:ptCount val="50"/>
                <c:pt idx="0">
                  <c:v>0.39353023014362298</c:v>
                </c:pt>
                <c:pt idx="1">
                  <c:v>0.41710136701851502</c:v>
                </c:pt>
                <c:pt idx="2">
                  <c:v>0.43056805675722398</c:v>
                </c:pt>
                <c:pt idx="3">
                  <c:v>0.44232261636961401</c:v>
                </c:pt>
                <c:pt idx="4">
                  <c:v>0.455835819345907</c:v>
                </c:pt>
                <c:pt idx="5">
                  <c:v>0.46936009690257802</c:v>
                </c:pt>
                <c:pt idx="6">
                  <c:v>0.48959778508392399</c:v>
                </c:pt>
                <c:pt idx="7">
                  <c:v>0.50307554940301002</c:v>
                </c:pt>
                <c:pt idx="8">
                  <c:v>0.525020937878525</c:v>
                </c:pt>
                <c:pt idx="9">
                  <c:v>0.53180079598546404</c:v>
                </c:pt>
                <c:pt idx="10">
                  <c:v>0.54530070946530496</c:v>
                </c:pt>
                <c:pt idx="11">
                  <c:v>0.560466239833881</c:v>
                </c:pt>
                <c:pt idx="12">
                  <c:v>0.58070835784737795</c:v>
                </c:pt>
                <c:pt idx="13">
                  <c:v>0.59421048624329398</c:v>
                </c:pt>
                <c:pt idx="14">
                  <c:v>0.61107264232566105</c:v>
                </c:pt>
                <c:pt idx="15">
                  <c:v>0.62965800311472497</c:v>
                </c:pt>
                <c:pt idx="16">
                  <c:v>0.64317563592316995</c:v>
                </c:pt>
                <c:pt idx="17">
                  <c:v>0.65159010209378698</c:v>
                </c:pt>
                <c:pt idx="18">
                  <c:v>0.67016881813462503</c:v>
                </c:pt>
                <c:pt idx="19">
                  <c:v>0.69217400934417705</c:v>
                </c:pt>
                <c:pt idx="20">
                  <c:v>0.71075272538501399</c:v>
                </c:pt>
                <c:pt idx="21">
                  <c:v>0.72928935802041805</c:v>
                </c:pt>
                <c:pt idx="22">
                  <c:v>0.74618252292784204</c:v>
                </c:pt>
                <c:pt idx="23">
                  <c:v>0.78666232912268497</c:v>
                </c:pt>
                <c:pt idx="24">
                  <c:v>0.80355992386225905</c:v>
                </c:pt>
                <c:pt idx="25">
                  <c:v>0.83057082540231797</c:v>
                </c:pt>
                <c:pt idx="26">
                  <c:v>0.87106170617753897</c:v>
                </c:pt>
                <c:pt idx="27">
                  <c:v>0.89135033742862002</c:v>
                </c:pt>
                <c:pt idx="28">
                  <c:v>0.908208063678837</c:v>
                </c:pt>
                <c:pt idx="29">
                  <c:v>0.92677570513929697</c:v>
                </c:pt>
                <c:pt idx="30">
                  <c:v>0.94200103824190995</c:v>
                </c:pt>
                <c:pt idx="31">
                  <c:v>0.96564526734729195</c:v>
                </c:pt>
                <c:pt idx="32">
                  <c:v>0.98585859145180799</c:v>
                </c:pt>
                <c:pt idx="33">
                  <c:v>0.98414867624156399</c:v>
                </c:pt>
                <c:pt idx="34">
                  <c:v>1.0043775047586001</c:v>
                </c:pt>
                <c:pt idx="35">
                  <c:v>1.0229540058833699</c:v>
                </c:pt>
                <c:pt idx="36">
                  <c:v>1.0279752206263999</c:v>
                </c:pt>
                <c:pt idx="37">
                  <c:v>1.04650963834573</c:v>
                </c:pt>
                <c:pt idx="38">
                  <c:v>1.07517286727807</c:v>
                </c:pt>
                <c:pt idx="39">
                  <c:v>1.1240782142239101</c:v>
                </c:pt>
                <c:pt idx="40">
                  <c:v>1.1747111957085901</c:v>
                </c:pt>
                <c:pt idx="41">
                  <c:v>1.2219597854299999</c:v>
                </c:pt>
                <c:pt idx="42">
                  <c:v>1.2827215781276999</c:v>
                </c:pt>
                <c:pt idx="43">
                  <c:v>1.3502277902751301</c:v>
                </c:pt>
                <c:pt idx="44">
                  <c:v>1.38397646651669</c:v>
                </c:pt>
                <c:pt idx="45">
                  <c:v>1.4548626405952501</c:v>
                </c:pt>
                <c:pt idx="46">
                  <c:v>1.4751246928534301</c:v>
                </c:pt>
                <c:pt idx="47">
                  <c:v>1.5038100709465301</c:v>
                </c:pt>
                <c:pt idx="48">
                  <c:v>1.52069659110572</c:v>
                </c:pt>
                <c:pt idx="49">
                  <c:v>1.6033949126146301</c:v>
                </c:pt>
              </c:numCache>
            </c:numRef>
          </c:xVal>
          <c:yVal>
            <c:numRef>
              <c:f>Results!$BF$4:$BF$53</c:f>
              <c:numCache>
                <c:formatCode>General</c:formatCode>
                <c:ptCount val="50"/>
                <c:pt idx="0">
                  <c:v>0.82836476899117395</c:v>
                </c:pt>
                <c:pt idx="1">
                  <c:v>0.65785776085827896</c:v>
                </c:pt>
                <c:pt idx="2">
                  <c:v>0.55292611178404505</c:v>
                </c:pt>
                <c:pt idx="3">
                  <c:v>0.37580896348849102</c:v>
                </c:pt>
                <c:pt idx="4">
                  <c:v>0.40867278075791602</c:v>
                </c:pt>
                <c:pt idx="5">
                  <c:v>0.47434504239487801</c:v>
                </c:pt>
                <c:pt idx="6">
                  <c:v>0.42849627963315301</c:v>
                </c:pt>
                <c:pt idx="7">
                  <c:v>0.35637307492645798</c:v>
                </c:pt>
                <c:pt idx="8">
                  <c:v>0.36958643363903798</c:v>
                </c:pt>
                <c:pt idx="9">
                  <c:v>0.45491607544557799</c:v>
                </c:pt>
                <c:pt idx="10">
                  <c:v>0.448409759473957</c:v>
                </c:pt>
                <c:pt idx="11">
                  <c:v>0.376293476379995</c:v>
                </c:pt>
                <c:pt idx="12">
                  <c:v>0.34356809136528799</c:v>
                </c:pt>
                <c:pt idx="13">
                  <c:v>0.34362346426717399</c:v>
                </c:pt>
                <c:pt idx="14">
                  <c:v>0.297760858279978</c:v>
                </c:pt>
                <c:pt idx="15">
                  <c:v>0.35689219588164001</c:v>
                </c:pt>
                <c:pt idx="16">
                  <c:v>0.402879390898078</c:v>
                </c:pt>
                <c:pt idx="17">
                  <c:v>0.33073542135317502</c:v>
                </c:pt>
                <c:pt idx="18">
                  <c:v>0.37018169233431297</c:v>
                </c:pt>
                <c:pt idx="19">
                  <c:v>0.56056065063159699</c:v>
                </c:pt>
                <c:pt idx="20">
                  <c:v>0.60000692161273494</c:v>
                </c:pt>
                <c:pt idx="21">
                  <c:v>0.51478110399722998</c:v>
                </c:pt>
                <c:pt idx="22">
                  <c:v>0.56078214223914102</c:v>
                </c:pt>
                <c:pt idx="23">
                  <c:v>0.48220799446270901</c:v>
                </c:pt>
                <c:pt idx="24">
                  <c:v>0.54133241045163505</c:v>
                </c:pt>
                <c:pt idx="25">
                  <c:v>0.56112822287592901</c:v>
                </c:pt>
                <c:pt idx="26">
                  <c:v>0.51536251946703504</c:v>
                </c:pt>
                <c:pt idx="27">
                  <c:v>0.62043260079598495</c:v>
                </c:pt>
                <c:pt idx="28">
                  <c:v>0.56144661706177501</c:v>
                </c:pt>
                <c:pt idx="29">
                  <c:v>0.56808444367537603</c:v>
                </c:pt>
                <c:pt idx="30">
                  <c:v>0.67313376016611803</c:v>
                </c:pt>
                <c:pt idx="31">
                  <c:v>0.71916248485897205</c:v>
                </c:pt>
                <c:pt idx="32">
                  <c:v>0.60113514448866401</c:v>
                </c:pt>
                <c:pt idx="33">
                  <c:v>0.53551133414085395</c:v>
                </c:pt>
                <c:pt idx="34">
                  <c:v>0.463415815885101</c:v>
                </c:pt>
                <c:pt idx="35">
                  <c:v>0.49630039799273101</c:v>
                </c:pt>
                <c:pt idx="36">
                  <c:v>0.371649074234296</c:v>
                </c:pt>
                <c:pt idx="37">
                  <c:v>0.27986156774528398</c:v>
                </c:pt>
                <c:pt idx="38">
                  <c:v>0.19467727980619401</c:v>
                </c:pt>
                <c:pt idx="39">
                  <c:v>7.67676068523961E-2</c:v>
                </c:pt>
                <c:pt idx="40">
                  <c:v>7.6975255234469103E-2</c:v>
                </c:pt>
                <c:pt idx="41">
                  <c:v>5.0922304897041699E-2</c:v>
                </c:pt>
                <c:pt idx="42">
                  <c:v>5.7733171829036103E-2</c:v>
                </c:pt>
                <c:pt idx="43">
                  <c:v>4.4886658591451502E-2</c:v>
                </c:pt>
                <c:pt idx="44">
                  <c:v>2.5340024225644499E-2</c:v>
                </c:pt>
                <c:pt idx="45">
                  <c:v>2.5630731960546799E-2</c:v>
                </c:pt>
                <c:pt idx="46">
                  <c:v>5.1960546807406603E-2</c:v>
                </c:pt>
                <c:pt idx="47">
                  <c:v>3.2393147603391598E-2</c:v>
                </c:pt>
                <c:pt idx="48">
                  <c:v>5.8709119224779699E-2</c:v>
                </c:pt>
                <c:pt idx="49">
                  <c:v>5.2486589375324501E-2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900112"/>
        <c:axId val="134902832"/>
      </c:scatterChart>
      <c:scatterChart>
        <c:scatterStyle val="lineMarker"/>
        <c:varyColors val="0"/>
        <c:ser>
          <c:idx val="0"/>
          <c:order val="1"/>
          <c:tx>
            <c:v>Present work liquid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Results!$AK$4:$AK$104</c:f>
              <c:numCache>
                <c:formatCode>General</c:formatCode>
                <c:ptCount val="101"/>
                <c:pt idx="0">
                  <c:v>0.38793323305057897</c:v>
                </c:pt>
                <c:pt idx="1">
                  <c:v>0.40005609200347259</c:v>
                </c:pt>
                <c:pt idx="2">
                  <c:v>0.41217759804049209</c:v>
                </c:pt>
                <c:pt idx="3">
                  <c:v>0.42430156843471917</c:v>
                </c:pt>
                <c:pt idx="4">
                  <c:v>0.43642393451586081</c:v>
                </c:pt>
                <c:pt idx="5">
                  <c:v>0.44854724995415129</c:v>
                </c:pt>
                <c:pt idx="6">
                  <c:v>0.46066970865563084</c:v>
                </c:pt>
                <c:pt idx="7">
                  <c:v>0.4727929827455668</c:v>
                </c:pt>
                <c:pt idx="8">
                  <c:v>0.48491442428219922</c:v>
                </c:pt>
                <c:pt idx="9">
                  <c:v>0.49703904797771103</c:v>
                </c:pt>
                <c:pt idx="10">
                  <c:v>0.50916042335556977</c:v>
                </c:pt>
                <c:pt idx="11">
                  <c:v>0.52128464183860823</c:v>
                </c:pt>
                <c:pt idx="12">
                  <c:v>0.5334073221668657</c:v>
                </c:pt>
                <c:pt idx="13">
                  <c:v>0.5455305879874961</c:v>
                </c:pt>
                <c:pt idx="14">
                  <c:v>0.55765371818583498</c:v>
                </c:pt>
                <c:pt idx="15">
                  <c:v>0.56977569228459601</c:v>
                </c:pt>
                <c:pt idx="16">
                  <c:v>0.58189857935448097</c:v>
                </c:pt>
                <c:pt idx="17">
                  <c:v>0.59401992661907332</c:v>
                </c:pt>
                <c:pt idx="18">
                  <c:v>0.60614385731551079</c:v>
                </c:pt>
                <c:pt idx="19">
                  <c:v>0.61826926498168178</c:v>
                </c:pt>
                <c:pt idx="20">
                  <c:v>0.63038840755100722</c:v>
                </c:pt>
                <c:pt idx="21">
                  <c:v>0.64251327767896127</c:v>
                </c:pt>
                <c:pt idx="22">
                  <c:v>0.65463590177379116</c:v>
                </c:pt>
                <c:pt idx="23">
                  <c:v>0.66675915270858199</c:v>
                </c:pt>
                <c:pt idx="24">
                  <c:v>0.67888315783851316</c:v>
                </c:pt>
                <c:pt idx="25">
                  <c:v>0.69100456298344626</c:v>
                </c:pt>
                <c:pt idx="26">
                  <c:v>0.70312687448599265</c:v>
                </c:pt>
                <c:pt idx="27">
                  <c:v>0.71525004437763984</c:v>
                </c:pt>
                <c:pt idx="28">
                  <c:v>0.72737560586080219</c:v>
                </c:pt>
                <c:pt idx="29">
                  <c:v>0.73949449703035375</c:v>
                </c:pt>
                <c:pt idx="30">
                  <c:v>0.75161694746466245</c:v>
                </c:pt>
                <c:pt idx="31">
                  <c:v>0.76374282318249442</c:v>
                </c:pt>
                <c:pt idx="32">
                  <c:v>0.77586646610115795</c:v>
                </c:pt>
                <c:pt idx="33">
                  <c:v>0.78798970215197373</c:v>
                </c:pt>
                <c:pt idx="34">
                  <c:v>0.80010858174781696</c:v>
                </c:pt>
                <c:pt idx="35">
                  <c:v>0.81223465263089523</c:v>
                </c:pt>
                <c:pt idx="36">
                  <c:v>0.82435901997557581</c:v>
                </c:pt>
                <c:pt idx="37">
                  <c:v>0.83648057727875258</c:v>
                </c:pt>
                <c:pt idx="38">
                  <c:v>0.84859908474914114</c:v>
                </c:pt>
                <c:pt idx="39">
                  <c:v>0.86072357281536793</c:v>
                </c:pt>
                <c:pt idx="40">
                  <c:v>0.87284786903172162</c:v>
                </c:pt>
                <c:pt idx="41">
                  <c:v>0.88497474043809021</c:v>
                </c:pt>
                <c:pt idx="42">
                  <c:v>0.89709449990830259</c:v>
                </c:pt>
                <c:pt idx="43">
                  <c:v>0.90921671630859457</c:v>
                </c:pt>
                <c:pt idx="44">
                  <c:v>0.9213403726225019</c:v>
                </c:pt>
                <c:pt idx="45">
                  <c:v>0.93346309396822946</c:v>
                </c:pt>
                <c:pt idx="46">
                  <c:v>0.94558596549113361</c:v>
                </c:pt>
                <c:pt idx="47">
                  <c:v>0.95770879715425294</c:v>
                </c:pt>
                <c:pt idx="48">
                  <c:v>0.96983096559080173</c:v>
                </c:pt>
                <c:pt idx="49">
                  <c:v>0.98195457609041503</c:v>
                </c:pt>
                <c:pt idx="50">
                  <c:v>0.99407698385077181</c:v>
                </c:pt>
                <c:pt idx="51">
                  <c:v>1.006200409275579</c:v>
                </c:pt>
                <c:pt idx="52">
                  <c:v>1.0183231807355513</c:v>
                </c:pt>
                <c:pt idx="53">
                  <c:v>1.0304463850298069</c:v>
                </c:pt>
                <c:pt idx="54">
                  <c:v>1.0425692836772165</c:v>
                </c:pt>
                <c:pt idx="55">
                  <c:v>1.0546915635884115</c:v>
                </c:pt>
                <c:pt idx="56">
                  <c:v>1.0668146443337314</c:v>
                </c:pt>
                <c:pt idx="57">
                  <c:v>1.0789379207394103</c:v>
                </c:pt>
                <c:pt idx="58">
                  <c:v>1.091059836289652</c:v>
                </c:pt>
                <c:pt idx="59">
                  <c:v>1.1031832350858672</c:v>
                </c:pt>
                <c:pt idx="60">
                  <c:v>1.1153060364820786</c:v>
                </c:pt>
                <c:pt idx="61">
                  <c:v>1.1274292358143603</c:v>
                </c:pt>
                <c:pt idx="62">
                  <c:v>1.139551384569192</c:v>
                </c:pt>
                <c:pt idx="63">
                  <c:v>1.1516742716390771</c:v>
                </c:pt>
                <c:pt idx="64">
                  <c:v>1.1637971587089619</c:v>
                </c:pt>
                <c:pt idx="65">
                  <c:v>1.1759211527555646</c:v>
                </c:pt>
                <c:pt idx="66">
                  <c:v>1.1880430300998528</c:v>
                </c:pt>
                <c:pt idx="67">
                  <c:v>1.2001661146491025</c:v>
                </c:pt>
                <c:pt idx="68">
                  <c:v>1.2122893685610583</c:v>
                </c:pt>
                <c:pt idx="69">
                  <c:v>1.2244119782665601</c:v>
                </c:pt>
                <c:pt idx="70">
                  <c:v>1.2365350884518456</c:v>
                </c:pt>
                <c:pt idx="71">
                  <c:v>1.2486584755056009</c:v>
                </c:pt>
                <c:pt idx="72">
                  <c:v>1.2607803928750738</c:v>
                </c:pt>
                <c:pt idx="73">
                  <c:v>1.2729047053041573</c:v>
                </c:pt>
                <c:pt idx="74">
                  <c:v>1.2850265553579225</c:v>
                </c:pt>
                <c:pt idx="75">
                  <c:v>1.2971504384263179</c:v>
                </c:pt>
                <c:pt idx="76">
                  <c:v>1.3092718035475823</c:v>
                </c:pt>
                <c:pt idx="77">
                  <c:v>1.3213958263725096</c:v>
                </c:pt>
                <c:pt idx="78">
                  <c:v>1.333518305417164</c:v>
                </c:pt>
                <c:pt idx="79">
                  <c:v>1.3456410705922479</c:v>
                </c:pt>
                <c:pt idx="80">
                  <c:v>1.3577642409807347</c:v>
                </c:pt>
                <c:pt idx="81">
                  <c:v>1.3698860520028879</c:v>
                </c:pt>
                <c:pt idx="82">
                  <c:v>1.3820091259668925</c:v>
                </c:pt>
                <c:pt idx="83">
                  <c:v>1.3941321081377871</c:v>
                </c:pt>
                <c:pt idx="84">
                  <c:v>1.4062559745007284</c:v>
                </c:pt>
                <c:pt idx="85">
                  <c:v>1.4183774388588724</c:v>
                </c:pt>
                <c:pt idx="86">
                  <c:v>1.4305023916899129</c:v>
                </c:pt>
                <c:pt idx="87">
                  <c:v>1.442623266089786</c:v>
                </c:pt>
                <c:pt idx="88">
                  <c:v>1.4547464483862025</c:v>
                </c:pt>
                <c:pt idx="89">
                  <c:v>1.4668692554058564</c:v>
                </c:pt>
                <c:pt idx="90">
                  <c:v>1.478993917475879</c:v>
                </c:pt>
                <c:pt idx="91">
                  <c:v>1.4911154757761573</c:v>
                </c:pt>
                <c:pt idx="92">
                  <c:v>1.5032389810858138</c:v>
                </c:pt>
                <c:pt idx="93">
                  <c:v>1.5153622275553409</c:v>
                </c:pt>
                <c:pt idx="94">
                  <c:v>1.5274856463649888</c:v>
                </c:pt>
                <c:pt idx="95">
                  <c:v>1.5396071829985067</c:v>
                </c:pt>
                <c:pt idx="96">
                  <c:v>1.5517302223955063</c:v>
                </c:pt>
                <c:pt idx="97">
                  <c:v>1.5638530080793691</c:v>
                </c:pt>
                <c:pt idx="98">
                  <c:v>1.5759766091518892</c:v>
                </c:pt>
                <c:pt idx="99">
                  <c:v>1.5880994628123171</c:v>
                </c:pt>
                <c:pt idx="100">
                  <c:v>1.6002229271050497</c:v>
                </c:pt>
              </c:numCache>
            </c:numRef>
          </c:xVal>
          <c:yVal>
            <c:numRef>
              <c:f>Results!$AI$4:$AI$104</c:f>
              <c:numCache>
                <c:formatCode>General</c:formatCode>
                <c:ptCount val="101"/>
                <c:pt idx="0">
                  <c:v>0.78822499999999995</c:v>
                </c:pt>
                <c:pt idx="1">
                  <c:v>0.81264000000000003</c:v>
                </c:pt>
                <c:pt idx="2">
                  <c:v>0.86718099999999998</c:v>
                </c:pt>
                <c:pt idx="3">
                  <c:v>0.86656</c:v>
                </c:pt>
                <c:pt idx="4">
                  <c:v>0.93083199999999999</c:v>
                </c:pt>
                <c:pt idx="5">
                  <c:v>1.00291</c:v>
                </c:pt>
                <c:pt idx="6">
                  <c:v>1.0788599999999999</c:v>
                </c:pt>
                <c:pt idx="7">
                  <c:v>1.12887</c:v>
                </c:pt>
                <c:pt idx="8">
                  <c:v>1.15764</c:v>
                </c:pt>
                <c:pt idx="9">
                  <c:v>1.3745700000000001</c:v>
                </c:pt>
                <c:pt idx="10">
                  <c:v>1.3748400000000001</c:v>
                </c:pt>
                <c:pt idx="11">
                  <c:v>1.5667199999999999</c:v>
                </c:pt>
                <c:pt idx="12">
                  <c:v>1.7904</c:v>
                </c:pt>
                <c:pt idx="13">
                  <c:v>2.0433599999999998</c:v>
                </c:pt>
                <c:pt idx="14">
                  <c:v>2.3155899999999998</c:v>
                </c:pt>
                <c:pt idx="15">
                  <c:v>1.70164</c:v>
                </c:pt>
                <c:pt idx="16">
                  <c:v>0.97644799999999998</c:v>
                </c:pt>
                <c:pt idx="17">
                  <c:v>1.0862400000000001</c:v>
                </c:pt>
                <c:pt idx="18">
                  <c:v>0.93226799999999999</c:v>
                </c:pt>
                <c:pt idx="19">
                  <c:v>0.212787</c:v>
                </c:pt>
                <c:pt idx="20">
                  <c:v>0.35407699999999998</c:v>
                </c:pt>
                <c:pt idx="21">
                  <c:v>6.2095299999999999E-2</c:v>
                </c:pt>
                <c:pt idx="22">
                  <c:v>0.18785299999999999</c:v>
                </c:pt>
                <c:pt idx="23">
                  <c:v>0.16450600000000001</c:v>
                </c:pt>
                <c:pt idx="24">
                  <c:v>0.111233</c:v>
                </c:pt>
                <c:pt idx="25">
                  <c:v>0.18920500000000001</c:v>
                </c:pt>
                <c:pt idx="26">
                  <c:v>0.28456399999999998</c:v>
                </c:pt>
                <c:pt idx="27">
                  <c:v>0.289329</c:v>
                </c:pt>
                <c:pt idx="28">
                  <c:v>0.42669499999999999</c:v>
                </c:pt>
                <c:pt idx="29">
                  <c:v>0.37153900000000001</c:v>
                </c:pt>
                <c:pt idx="30">
                  <c:v>0.38912999999999998</c:v>
                </c:pt>
                <c:pt idx="31">
                  <c:v>0.43124099999999999</c:v>
                </c:pt>
                <c:pt idx="32">
                  <c:v>0.44633200000000001</c:v>
                </c:pt>
                <c:pt idx="33">
                  <c:v>0.49200199999999999</c:v>
                </c:pt>
                <c:pt idx="34">
                  <c:v>0.48549999999999999</c:v>
                </c:pt>
                <c:pt idx="35">
                  <c:v>0.48355199999999998</c:v>
                </c:pt>
                <c:pt idx="36">
                  <c:v>0.43042599999999998</c:v>
                </c:pt>
                <c:pt idx="37">
                  <c:v>0.50902000000000003</c:v>
                </c:pt>
                <c:pt idx="38">
                  <c:v>0.490788</c:v>
                </c:pt>
                <c:pt idx="39">
                  <c:v>0.50203500000000001</c:v>
                </c:pt>
                <c:pt idx="40">
                  <c:v>0.54135</c:v>
                </c:pt>
                <c:pt idx="41">
                  <c:v>0.57325899999999996</c:v>
                </c:pt>
                <c:pt idx="42">
                  <c:v>0.58536999999999995</c:v>
                </c:pt>
                <c:pt idx="43">
                  <c:v>0.58214200000000005</c:v>
                </c:pt>
                <c:pt idx="44">
                  <c:v>0.47334199999999998</c:v>
                </c:pt>
                <c:pt idx="45">
                  <c:v>0.54927800000000004</c:v>
                </c:pt>
                <c:pt idx="46">
                  <c:v>0.46833200000000003</c:v>
                </c:pt>
                <c:pt idx="47">
                  <c:v>0.45886700000000002</c:v>
                </c:pt>
                <c:pt idx="48">
                  <c:v>0.453517</c:v>
                </c:pt>
                <c:pt idx="49">
                  <c:v>0.43176399999999998</c:v>
                </c:pt>
                <c:pt idx="50">
                  <c:v>0.385189</c:v>
                </c:pt>
                <c:pt idx="51">
                  <c:v>0.343634</c:v>
                </c:pt>
                <c:pt idx="52">
                  <c:v>0.265932</c:v>
                </c:pt>
                <c:pt idx="53">
                  <c:v>0.24036199999999999</c:v>
                </c:pt>
                <c:pt idx="54">
                  <c:v>0.15790100000000001</c:v>
                </c:pt>
                <c:pt idx="55">
                  <c:v>0.168272</c:v>
                </c:pt>
                <c:pt idx="56">
                  <c:v>0.106313</c:v>
                </c:pt>
                <c:pt idx="57">
                  <c:v>9.0767E-2</c:v>
                </c:pt>
                <c:pt idx="58">
                  <c:v>6.4857999999999999E-2</c:v>
                </c:pt>
                <c:pt idx="59">
                  <c:v>1.2466100000000001E-2</c:v>
                </c:pt>
                <c:pt idx="60">
                  <c:v>6.7616300000000004E-2</c:v>
                </c:pt>
                <c:pt idx="61">
                  <c:v>3.9051000000000002E-2</c:v>
                </c:pt>
                <c:pt idx="62">
                  <c:v>2.9092E-2</c:v>
                </c:pt>
                <c:pt idx="63">
                  <c:v>4.0634700000000003E-2</c:v>
                </c:pt>
                <c:pt idx="64">
                  <c:v>6.2094299999999998E-2</c:v>
                </c:pt>
                <c:pt idx="65">
                  <c:v>2.7999E-2</c:v>
                </c:pt>
                <c:pt idx="66">
                  <c:v>3.9095900000000003E-2</c:v>
                </c:pt>
                <c:pt idx="67">
                  <c:v>4.3368700000000003E-2</c:v>
                </c:pt>
                <c:pt idx="68">
                  <c:v>6.8738499999999994E-2</c:v>
                </c:pt>
                <c:pt idx="69">
                  <c:v>7.2509199999999996E-2</c:v>
                </c:pt>
                <c:pt idx="70">
                  <c:v>2.0568699999999999E-2</c:v>
                </c:pt>
                <c:pt idx="71">
                  <c:v>8.7844699999999998E-2</c:v>
                </c:pt>
                <c:pt idx="72">
                  <c:v>4.0697999999999998E-2</c:v>
                </c:pt>
                <c:pt idx="73">
                  <c:v>4.73692E-2</c:v>
                </c:pt>
                <c:pt idx="74">
                  <c:v>6.6819600000000007E-2</c:v>
                </c:pt>
                <c:pt idx="75">
                  <c:v>4.5370199999999999E-2</c:v>
                </c:pt>
                <c:pt idx="76">
                  <c:v>4.2353099999999998E-2</c:v>
                </c:pt>
                <c:pt idx="77">
                  <c:v>6.7213499999999995E-2</c:v>
                </c:pt>
                <c:pt idx="78">
                  <c:v>4.4339499999999997E-2</c:v>
                </c:pt>
                <c:pt idx="79">
                  <c:v>5.1250999999999998E-2</c:v>
                </c:pt>
                <c:pt idx="80">
                  <c:v>5.0720599999999998E-2</c:v>
                </c:pt>
                <c:pt idx="81">
                  <c:v>5.8245600000000002E-2</c:v>
                </c:pt>
                <c:pt idx="82">
                  <c:v>4.7167800000000003E-2</c:v>
                </c:pt>
                <c:pt idx="83">
                  <c:v>4.7320399999999999E-2</c:v>
                </c:pt>
                <c:pt idx="84">
                  <c:v>5.42879E-2</c:v>
                </c:pt>
                <c:pt idx="85">
                  <c:v>2.5515900000000001E-2</c:v>
                </c:pt>
                <c:pt idx="86">
                  <c:v>5.6465300000000003E-2</c:v>
                </c:pt>
                <c:pt idx="87">
                  <c:v>3.7133300000000001E-2</c:v>
                </c:pt>
                <c:pt idx="88">
                  <c:v>5.0773499999999999E-2</c:v>
                </c:pt>
                <c:pt idx="89">
                  <c:v>3.9476400000000002E-2</c:v>
                </c:pt>
                <c:pt idx="90">
                  <c:v>3.4662400000000003E-2</c:v>
                </c:pt>
                <c:pt idx="91">
                  <c:v>4.0649100000000001E-2</c:v>
                </c:pt>
                <c:pt idx="92">
                  <c:v>4.4745199999999999E-2</c:v>
                </c:pt>
                <c:pt idx="93">
                  <c:v>3.5742799999999998E-2</c:v>
                </c:pt>
                <c:pt idx="94">
                  <c:v>3.6672700000000003E-2</c:v>
                </c:pt>
                <c:pt idx="95">
                  <c:v>3.6080099999999997E-2</c:v>
                </c:pt>
                <c:pt idx="96">
                  <c:v>4.9112700000000002E-2</c:v>
                </c:pt>
                <c:pt idx="97">
                  <c:v>1.5606999999999999E-2</c:v>
                </c:pt>
                <c:pt idx="98">
                  <c:v>3.45139E-2</c:v>
                </c:pt>
                <c:pt idx="99">
                  <c:v>4.8920400000000003E-2</c:v>
                </c:pt>
                <c:pt idx="100">
                  <c:v>3.8974399999999999E-2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900112"/>
        <c:axId val="134902832"/>
      </c:scatterChart>
      <c:valAx>
        <c:axId val="134900112"/>
        <c:scaling>
          <c:orientation val="minMax"/>
          <c:max val="1.6"/>
          <c:min val="0.4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l-GR" sz="2000" b="1" i="0" baseline="0">
                    <a:effectLst/>
                  </a:rPr>
                  <a:t>ω</a:t>
                </a:r>
                <a:r>
                  <a:rPr lang="en-US" sz="2000" b="1" i="0" baseline="0">
                    <a:effectLst/>
                  </a:rPr>
                  <a:t>(rad/s)</a:t>
                </a:r>
                <a:endParaRPr lang="en-US" sz="2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34902832"/>
        <c:crosses val="autoZero"/>
        <c:crossBetween val="midCat"/>
      </c:valAx>
      <c:valAx>
        <c:axId val="134902832"/>
        <c:scaling>
          <c:orientation val="minMax"/>
          <c:max val="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RAO</a:t>
                </a:r>
                <a:r>
                  <a:rPr lang="en-US" baseline="0"/>
                  <a:t> (rad/m)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"/>
              <c:y val="0.334480394496142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349001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1952150656845204"/>
          <c:y val="7.9058299530740286E-4"/>
          <c:w val="0.27810096231258818"/>
          <c:h val="0.10430907500198841"/>
        </c:manualLayout>
      </c:layout>
      <c:overlay val="0"/>
      <c:txPr>
        <a:bodyPr/>
        <a:lstStyle/>
        <a:p>
          <a:pPr>
            <a:defRPr sz="2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2000"/>
      </a:pPr>
      <a:endParaRPr lang="es-E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2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644" cy="607721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3"/>
  <sheetViews>
    <sheetView tabSelected="1" workbookViewId="0">
      <selection activeCell="B11" sqref="B11"/>
    </sheetView>
  </sheetViews>
  <sheetFormatPr baseColWidth="10" defaultColWidth="9.7109375" defaultRowHeight="15" x14ac:dyDescent="0.25"/>
  <cols>
    <col min="2" max="2" width="12.5703125" bestFit="1" customWidth="1"/>
    <col min="3" max="3" width="11" bestFit="1" customWidth="1"/>
  </cols>
  <sheetData>
    <row r="2" spans="1:11" x14ac:dyDescent="0.25">
      <c r="A2" t="s">
        <v>10</v>
      </c>
      <c r="H2" t="s">
        <v>11</v>
      </c>
    </row>
    <row r="3" spans="1:11" x14ac:dyDescent="0.25">
      <c r="A3" t="s">
        <v>0</v>
      </c>
      <c r="B3">
        <v>3</v>
      </c>
      <c r="H3" t="s">
        <v>0</v>
      </c>
      <c r="I3">
        <f>B3/50</f>
        <v>0.06</v>
      </c>
    </row>
    <row r="4" spans="1:11" x14ac:dyDescent="0.25">
      <c r="A4" t="s">
        <v>1</v>
      </c>
      <c r="B4">
        <f>B3^2/16</f>
        <v>0.5625</v>
      </c>
      <c r="H4" t="s">
        <v>1</v>
      </c>
      <c r="I4">
        <f>I3^2/16</f>
        <v>2.2499999999999999E-4</v>
      </c>
    </row>
    <row r="5" spans="1:11" x14ac:dyDescent="0.25">
      <c r="A5" t="s">
        <v>34</v>
      </c>
      <c r="B5">
        <v>0.22</v>
      </c>
      <c r="H5" t="s">
        <v>34</v>
      </c>
      <c r="I5">
        <f>B5*SQRT(50)</f>
        <v>1.5556349186104046</v>
      </c>
    </row>
    <row r="6" spans="1:11" x14ac:dyDescent="0.25">
      <c r="A6" t="s">
        <v>2</v>
      </c>
      <c r="B6">
        <v>1.6</v>
      </c>
      <c r="C6">
        <f>2*PI()/B6</f>
        <v>3.9269908169872414</v>
      </c>
      <c r="D6" t="s">
        <v>8</v>
      </c>
      <c r="H6" t="s">
        <v>2</v>
      </c>
      <c r="I6">
        <f t="shared" ref="I6:I7" si="0">B6*SQRT(50)</f>
        <v>11.313708498984761</v>
      </c>
      <c r="J6">
        <f>2*PI()/I6</f>
        <v>0.55536036726979576</v>
      </c>
      <c r="K6" t="s">
        <v>8</v>
      </c>
    </row>
    <row r="7" spans="1:11" x14ac:dyDescent="0.25">
      <c r="A7" t="s">
        <v>3</v>
      </c>
      <c r="B7">
        <v>0.4</v>
      </c>
      <c r="C7">
        <f>2*PI()/B7</f>
        <v>15.707963267948966</v>
      </c>
      <c r="D7" t="s">
        <v>9</v>
      </c>
      <c r="H7" t="s">
        <v>3</v>
      </c>
      <c r="I7">
        <f t="shared" si="0"/>
        <v>2.8284271247461903</v>
      </c>
      <c r="J7">
        <f>2*PI()/I7</f>
        <v>2.2214414690791831</v>
      </c>
      <c r="K7" t="s">
        <v>9</v>
      </c>
    </row>
    <row r="8" spans="1:11" s="8" customFormat="1" x14ac:dyDescent="0.25">
      <c r="A8" s="8" t="s">
        <v>35</v>
      </c>
    </row>
    <row r="9" spans="1:11" x14ac:dyDescent="0.25">
      <c r="A9" t="s">
        <v>4</v>
      </c>
      <c r="B9">
        <f>B4*(B6-B7)/(B6-B5)</f>
        <v>0.4891304347826087</v>
      </c>
      <c r="H9" t="s">
        <v>4</v>
      </c>
      <c r="I9">
        <f>I4*(I6-I7)/(I6-I5)</f>
        <v>1.9565217391304349E-4</v>
      </c>
    </row>
    <row r="10" spans="1:11" x14ac:dyDescent="0.25">
      <c r="A10" t="s">
        <v>5</v>
      </c>
      <c r="B10">
        <v>50</v>
      </c>
      <c r="H10" t="s">
        <v>5</v>
      </c>
      <c r="I10">
        <f>B10</f>
        <v>50</v>
      </c>
    </row>
    <row r="11" spans="1:11" x14ac:dyDescent="0.25">
      <c r="A11" t="s">
        <v>6</v>
      </c>
      <c r="B11">
        <f>B9/B10</f>
        <v>9.7826086956521747E-3</v>
      </c>
      <c r="H11" t="s">
        <v>6</v>
      </c>
      <c r="I11">
        <f>I9/I10</f>
        <v>3.9130434782608701E-6</v>
      </c>
    </row>
    <row r="12" spans="1:11" x14ac:dyDescent="0.25">
      <c r="A12" t="s">
        <v>7</v>
      </c>
      <c r="B12">
        <f>SQRT(2*B11)</f>
        <v>0.13987572123604708</v>
      </c>
      <c r="H12" t="s">
        <v>7</v>
      </c>
      <c r="I12">
        <f>SQRT(2*I11)</f>
        <v>2.7975144247209417E-3</v>
      </c>
    </row>
    <row r="14" spans="1:11" s="10" customFormat="1" x14ac:dyDescent="0.25">
      <c r="A14" s="10" t="s">
        <v>43</v>
      </c>
      <c r="B14" s="10">
        <v>27.5</v>
      </c>
      <c r="H14" s="10" t="s">
        <v>43</v>
      </c>
      <c r="I14" s="10">
        <f>B14/50</f>
        <v>0.55000000000000004</v>
      </c>
    </row>
    <row r="16" spans="1:11" x14ac:dyDescent="0.25">
      <c r="A16" t="s">
        <v>20</v>
      </c>
      <c r="H16" s="10" t="s">
        <v>20</v>
      </c>
    </row>
    <row r="17" spans="1:17" x14ac:dyDescent="0.25">
      <c r="A17" t="s">
        <v>16</v>
      </c>
      <c r="B17">
        <v>40</v>
      </c>
      <c r="H17" t="str">
        <f t="shared" ref="H17:H18" si="1">A17</f>
        <v>Length</v>
      </c>
      <c r="I17" s="1">
        <f t="shared" ref="I17:I18" si="2">B17/50</f>
        <v>0.8</v>
      </c>
    </row>
    <row r="18" spans="1:17" x14ac:dyDescent="0.25">
      <c r="A18" t="s">
        <v>17</v>
      </c>
      <c r="B18">
        <f>50*0.2</f>
        <v>10</v>
      </c>
      <c r="H18" t="str">
        <f t="shared" si="1"/>
        <v>Breadth</v>
      </c>
      <c r="I18" s="1">
        <f t="shared" si="2"/>
        <v>0.2</v>
      </c>
    </row>
    <row r="19" spans="1:17" x14ac:dyDescent="0.25">
      <c r="A19" t="s">
        <v>21</v>
      </c>
      <c r="B19">
        <v>18</v>
      </c>
      <c r="H19" t="str">
        <f t="shared" ref="H19:H25" si="3">A19</f>
        <v>level</v>
      </c>
      <c r="I19" s="1">
        <f>B19/50</f>
        <v>0.36</v>
      </c>
      <c r="J19" s="1"/>
      <c r="K19" s="1"/>
      <c r="L19" s="1"/>
      <c r="M19" s="1"/>
      <c r="N19" s="1"/>
      <c r="Q19" s="1"/>
    </row>
    <row r="20" spans="1:17" x14ac:dyDescent="0.25">
      <c r="A20" t="s">
        <v>18</v>
      </c>
      <c r="B20">
        <f>$B17*$B18*B19</f>
        <v>7200</v>
      </c>
      <c r="H20" t="str">
        <f t="shared" si="3"/>
        <v>Vol</v>
      </c>
      <c r="I20">
        <f>$I17*$I18*I19</f>
        <v>5.7600000000000012E-2</v>
      </c>
    </row>
    <row r="21" spans="1:17" x14ac:dyDescent="0.25">
      <c r="A21" t="s">
        <v>19</v>
      </c>
      <c r="B21" s="4">
        <f>B20*1000</f>
        <v>7200000</v>
      </c>
      <c r="C21" s="4"/>
      <c r="D21" s="4"/>
      <c r="E21" s="4"/>
      <c r="F21" s="4"/>
      <c r="H21" t="str">
        <f t="shared" si="3"/>
        <v>Mass</v>
      </c>
      <c r="I21" s="3">
        <f>I20*1000</f>
        <v>57.600000000000016</v>
      </c>
      <c r="J21" s="3"/>
      <c r="K21" s="3"/>
      <c r="L21" s="3"/>
      <c r="M21" s="3"/>
    </row>
    <row r="22" spans="1:17" x14ac:dyDescent="0.25">
      <c r="A22" t="s">
        <v>22</v>
      </c>
      <c r="B22" s="2">
        <f>B21/$B35</f>
        <v>0.599750104123282</v>
      </c>
      <c r="C22" s="2"/>
      <c r="D22" s="2"/>
      <c r="E22" s="2"/>
      <c r="F22" s="2"/>
      <c r="H22" t="str">
        <f t="shared" si="3"/>
        <v>ratio</v>
      </c>
      <c r="I22" s="2">
        <f>I21/$I35</f>
        <v>0.59975010412328211</v>
      </c>
      <c r="J22" s="2"/>
      <c r="K22" s="2"/>
      <c r="L22" s="2"/>
      <c r="M22" s="2"/>
    </row>
    <row r="23" spans="1:17" s="10" customFormat="1" x14ac:dyDescent="0.25">
      <c r="A23" s="10" t="s">
        <v>42</v>
      </c>
      <c r="B23" s="2">
        <f>B19/2-B30</f>
        <v>-4.7200000000000006</v>
      </c>
      <c r="C23" s="2"/>
      <c r="D23" s="2"/>
      <c r="E23" s="2"/>
      <c r="F23" s="2"/>
      <c r="H23" s="10" t="str">
        <f t="shared" si="3"/>
        <v>Zg(0)</v>
      </c>
      <c r="I23" s="1">
        <f>B23/50</f>
        <v>-9.4400000000000012E-2</v>
      </c>
      <c r="J23" s="2"/>
      <c r="K23" s="2"/>
      <c r="L23" s="2"/>
      <c r="M23" s="2"/>
    </row>
    <row r="24" spans="1:17" s="10" customFormat="1" x14ac:dyDescent="0.25">
      <c r="A24" s="10" t="s">
        <v>38</v>
      </c>
      <c r="B24" s="11">
        <f>B18*1000*(B19*B17^3+B17*B19^3)/12</f>
        <v>1154400000</v>
      </c>
      <c r="C24" s="11">
        <f>B18*1000*(B19*B17^3+B17*B19^3)/12</f>
        <v>1154400000</v>
      </c>
      <c r="D24" s="2"/>
      <c r="E24" s="2"/>
      <c r="F24" s="2"/>
      <c r="H24" s="10" t="str">
        <f t="shared" si="3"/>
        <v>Ixx</v>
      </c>
      <c r="I24" s="11">
        <f>I18*1000*(I19*I17^3+I17*I19^3)/12</f>
        <v>3.6940800000000009</v>
      </c>
      <c r="J24" s="11">
        <f>I18*1000*(I19*I17^3+I17*I19^3)/12</f>
        <v>3.6940800000000009</v>
      </c>
      <c r="K24" s="2"/>
      <c r="L24" s="2"/>
      <c r="M24" s="2"/>
    </row>
    <row r="25" spans="1:17" s="10" customFormat="1" x14ac:dyDescent="0.25">
      <c r="A25" s="10" t="s">
        <v>13</v>
      </c>
      <c r="B25" s="11">
        <f>SQRT(B24/B21)</f>
        <v>12.662279942148386</v>
      </c>
      <c r="C25" s="11">
        <f>SQRT(C24/B21)</f>
        <v>12.662279942148386</v>
      </c>
      <c r="D25" s="2"/>
      <c r="E25" s="2"/>
      <c r="F25" s="2"/>
      <c r="H25" s="10" t="str">
        <f t="shared" si="3"/>
        <v>rxx</v>
      </c>
      <c r="I25" s="2">
        <f>SQRT(I24/I21)</f>
        <v>0.25324559884296771</v>
      </c>
      <c r="J25" s="2">
        <f>SQRT(J24/I21)</f>
        <v>0.25324559884296771</v>
      </c>
      <c r="K25" s="2"/>
      <c r="L25" s="2"/>
      <c r="M25" s="2"/>
    </row>
    <row r="26" spans="1:17" s="10" customFormat="1" x14ac:dyDescent="0.25">
      <c r="B26" s="2"/>
      <c r="C26" s="2"/>
      <c r="D26" s="2"/>
      <c r="E26" s="2"/>
      <c r="F26" s="2"/>
      <c r="I26" s="2"/>
      <c r="J26" s="2"/>
      <c r="K26" s="2"/>
      <c r="L26" s="2"/>
      <c r="M26" s="2"/>
    </row>
    <row r="27" spans="1:17" x14ac:dyDescent="0.25">
      <c r="A27" s="12" t="s">
        <v>36</v>
      </c>
      <c r="B27" s="12"/>
      <c r="C27" s="12"/>
      <c r="D27" s="12"/>
      <c r="E27" s="12"/>
      <c r="F27" s="12"/>
      <c r="G27" s="12"/>
      <c r="H27" s="12" t="s">
        <v>36</v>
      </c>
      <c r="I27" s="12"/>
      <c r="J27" s="12"/>
      <c r="K27" s="12"/>
      <c r="L27" s="12"/>
      <c r="M27" s="12"/>
      <c r="N27" s="12"/>
      <c r="O27" s="12"/>
    </row>
    <row r="28" spans="1:17" x14ac:dyDescent="0.25">
      <c r="A28" s="12" t="s">
        <v>16</v>
      </c>
      <c r="B28" s="12">
        <v>50</v>
      </c>
      <c r="C28" s="12"/>
      <c r="D28" s="12"/>
      <c r="E28" s="12"/>
      <c r="F28" s="12"/>
      <c r="G28" s="12"/>
      <c r="H28" s="12" t="str">
        <f t="shared" ref="H28:H29" si="4">A28</f>
        <v>Length</v>
      </c>
      <c r="I28" s="13">
        <f t="shared" ref="I28:I29" si="5">B28/50</f>
        <v>1</v>
      </c>
      <c r="J28" s="12"/>
      <c r="K28" s="12"/>
      <c r="L28" s="12"/>
      <c r="M28" s="12"/>
      <c r="N28" s="12"/>
      <c r="O28" s="12"/>
    </row>
    <row r="29" spans="1:17" x14ac:dyDescent="0.25">
      <c r="A29" s="12" t="s">
        <v>17</v>
      </c>
      <c r="B29" s="12">
        <v>17.5</v>
      </c>
      <c r="C29" s="12"/>
      <c r="D29" s="12"/>
      <c r="E29" s="12"/>
      <c r="F29" s="12"/>
      <c r="G29" s="12"/>
      <c r="H29" s="12" t="str">
        <f t="shared" si="4"/>
        <v>Breadth</v>
      </c>
      <c r="I29" s="13">
        <f t="shared" si="5"/>
        <v>0.35</v>
      </c>
      <c r="J29" s="12"/>
      <c r="K29" s="12"/>
      <c r="L29" s="12"/>
      <c r="M29" s="12"/>
      <c r="N29" s="12"/>
      <c r="O29" s="12"/>
    </row>
    <row r="30" spans="1:17" x14ac:dyDescent="0.25">
      <c r="A30" s="12" t="s">
        <v>14</v>
      </c>
      <c r="B30" s="12">
        <v>13.72</v>
      </c>
      <c r="C30" s="12"/>
      <c r="D30" s="12"/>
      <c r="E30" s="12"/>
      <c r="F30" s="12"/>
      <c r="G30" s="12"/>
      <c r="H30" s="12" t="str">
        <f>A30</f>
        <v>Draft</v>
      </c>
      <c r="I30" s="13">
        <f>B30/50</f>
        <v>0.27440000000000003</v>
      </c>
      <c r="J30" s="12"/>
      <c r="K30" s="13"/>
      <c r="L30" s="12"/>
      <c r="M30" s="12"/>
      <c r="N30" s="12"/>
      <c r="O30" s="12"/>
    </row>
    <row r="31" spans="1:17" x14ac:dyDescent="0.25">
      <c r="A31" s="12" t="s">
        <v>12</v>
      </c>
      <c r="B31" s="12">
        <v>10.47</v>
      </c>
      <c r="C31" s="12"/>
      <c r="D31" s="12"/>
      <c r="E31" s="12"/>
      <c r="F31" s="12"/>
      <c r="G31" s="12"/>
      <c r="H31" s="12" t="str">
        <f t="shared" ref="H31:H32" si="6">A31</f>
        <v>Zg</v>
      </c>
      <c r="I31" s="13">
        <f>B31/50</f>
        <v>0.2094</v>
      </c>
      <c r="J31" s="12"/>
      <c r="K31" s="12"/>
      <c r="L31" s="12"/>
      <c r="M31" s="12"/>
      <c r="N31" s="12"/>
      <c r="O31" s="12"/>
    </row>
    <row r="32" spans="1:17" x14ac:dyDescent="0.25">
      <c r="A32" s="12" t="s">
        <v>15</v>
      </c>
      <c r="B32" s="12">
        <f>B31-B30</f>
        <v>-3.25</v>
      </c>
      <c r="C32" s="12"/>
      <c r="D32" s="12"/>
      <c r="E32" s="12"/>
      <c r="F32" s="12"/>
      <c r="G32" s="12"/>
      <c r="H32" s="12" t="str">
        <f t="shared" si="6"/>
        <v>ZG(0)</v>
      </c>
      <c r="I32" s="13">
        <f>B32/50</f>
        <v>-6.5000000000000002E-2</v>
      </c>
      <c r="J32" s="12"/>
      <c r="K32" s="12"/>
      <c r="L32" s="12"/>
      <c r="M32" s="12"/>
      <c r="N32" s="12"/>
      <c r="O32" s="12"/>
    </row>
    <row r="33" spans="1:15" x14ac:dyDescent="0.25">
      <c r="A33" s="12" t="s">
        <v>13</v>
      </c>
      <c r="B33" s="12">
        <f>I33*50</f>
        <v>13.600000000000001</v>
      </c>
      <c r="C33" s="12">
        <f>J33*50</f>
        <v>12</v>
      </c>
      <c r="D33" s="12"/>
      <c r="E33" s="12"/>
      <c r="F33" s="12"/>
      <c r="G33" s="12"/>
      <c r="H33" s="12" t="str">
        <f>A33</f>
        <v>rxx</v>
      </c>
      <c r="I33" s="13">
        <v>0.27200000000000002</v>
      </c>
      <c r="J33" s="13">
        <v>0.24</v>
      </c>
      <c r="K33" s="13"/>
      <c r="L33" s="13"/>
      <c r="M33" s="13"/>
      <c r="N33" s="12"/>
      <c r="O33" s="12"/>
    </row>
    <row r="34" spans="1:15" x14ac:dyDescent="0.25">
      <c r="A34" s="12" t="s">
        <v>18</v>
      </c>
      <c r="B34" s="12">
        <f>B28*B29*B30</f>
        <v>12005</v>
      </c>
      <c r="C34" s="12"/>
      <c r="D34" s="12"/>
      <c r="E34" s="12"/>
      <c r="F34" s="12"/>
      <c r="G34" s="12"/>
      <c r="H34" s="12" t="str">
        <f>A34</f>
        <v>Vol</v>
      </c>
      <c r="I34" s="12">
        <f>I28*I29*I30</f>
        <v>9.604E-2</v>
      </c>
      <c r="J34" s="12"/>
      <c r="K34" s="12"/>
      <c r="L34" s="12"/>
      <c r="M34" s="12"/>
      <c r="N34" s="12"/>
      <c r="O34" s="12"/>
    </row>
    <row r="35" spans="1:15" x14ac:dyDescent="0.25">
      <c r="A35" s="12" t="s">
        <v>19</v>
      </c>
      <c r="B35" s="14">
        <f>B34*1000</f>
        <v>12005000</v>
      </c>
      <c r="C35" s="12"/>
      <c r="D35" s="12"/>
      <c r="E35" s="12"/>
      <c r="F35" s="12"/>
      <c r="G35" s="12"/>
      <c r="H35" s="12" t="str">
        <f>A35</f>
        <v>Mass</v>
      </c>
      <c r="I35" s="13">
        <f>I34*1000</f>
        <v>96.04</v>
      </c>
      <c r="J35" s="12"/>
      <c r="K35" s="12"/>
      <c r="L35" s="12"/>
      <c r="M35" s="12"/>
      <c r="N35" s="12"/>
      <c r="O35" s="12"/>
    </row>
    <row r="36" spans="1:15" x14ac:dyDescent="0.25">
      <c r="A36" s="12" t="s">
        <v>38</v>
      </c>
      <c r="B36" s="14">
        <f>B35*B33^2</f>
        <v>2220444800.0000005</v>
      </c>
      <c r="C36" s="14">
        <f>B35*C33^2</f>
        <v>1728720000</v>
      </c>
      <c r="D36" s="12"/>
      <c r="E36" s="12"/>
      <c r="F36" s="12"/>
      <c r="G36" s="12"/>
      <c r="H36" s="12" t="str">
        <f>A36</f>
        <v>Ixx</v>
      </c>
      <c r="I36" s="12">
        <f>I35*I33^2</f>
        <v>7.1054233600000014</v>
      </c>
      <c r="J36" s="12">
        <f>I35*J33^2</f>
        <v>5.5319039999999999</v>
      </c>
      <c r="K36" s="13"/>
      <c r="L36" s="12"/>
      <c r="M36" s="12"/>
      <c r="N36" s="12"/>
      <c r="O36" s="12"/>
    </row>
    <row r="37" spans="1:15" x14ac:dyDescent="0.25">
      <c r="K37" s="1"/>
    </row>
    <row r="40" spans="1:15" x14ac:dyDescent="0.25">
      <c r="A40" t="s">
        <v>37</v>
      </c>
      <c r="H40" t="s">
        <v>37</v>
      </c>
    </row>
    <row r="41" spans="1:15" x14ac:dyDescent="0.25">
      <c r="A41" t="s">
        <v>19</v>
      </c>
      <c r="B41" s="4">
        <f>B35-B21</f>
        <v>4805000</v>
      </c>
      <c r="H41" t="str">
        <f>A41</f>
        <v>Mass</v>
      </c>
      <c r="I41" s="4">
        <f>I35-I21</f>
        <v>38.439999999999991</v>
      </c>
    </row>
    <row r="42" spans="1:15" x14ac:dyDescent="0.25">
      <c r="A42" t="s">
        <v>42</v>
      </c>
      <c r="B42">
        <f>(B35*B32-B21*B23)/B41</f>
        <v>-1.0472944849115489</v>
      </c>
      <c r="H42" s="10" t="str">
        <f t="shared" ref="H42:H46" si="7">A42</f>
        <v>Zg(0)</v>
      </c>
      <c r="I42" s="10">
        <f>(I35*I32-I21*I23)/I41</f>
        <v>-2.0945889698230965E-2</v>
      </c>
    </row>
    <row r="43" spans="1:15" x14ac:dyDescent="0.25">
      <c r="A43" t="s">
        <v>39</v>
      </c>
      <c r="B43" s="11">
        <f>B36+B35*(B32-B42)^2</f>
        <v>2278691998.5923443</v>
      </c>
      <c r="C43" s="11">
        <f>C36+B35*(B32-B42)^2</f>
        <v>1786967198.592344</v>
      </c>
      <c r="H43" s="10" t="str">
        <f t="shared" si="7"/>
        <v>Ixx total</v>
      </c>
      <c r="I43" s="10">
        <f>I36+I35*(I32-I42)^2</f>
        <v>7.2918143954955026</v>
      </c>
      <c r="J43" s="18">
        <f>J36+I35*(I32-I42)^2</f>
        <v>5.7182950354955011</v>
      </c>
    </row>
    <row r="44" spans="1:15" x14ac:dyDescent="0.25">
      <c r="A44" t="s">
        <v>41</v>
      </c>
      <c r="B44">
        <f>B24+B21*(B23-B42)^2</f>
        <v>1251519113.76404</v>
      </c>
      <c r="C44" s="18">
        <f>C24+B21*(B23-B42)^2</f>
        <v>1251519113.76404</v>
      </c>
      <c r="H44" s="10" t="str">
        <f t="shared" si="7"/>
        <v>Ixx tank</v>
      </c>
      <c r="I44" s="10">
        <f>I24+I21*(I23-I42)^2</f>
        <v>4.0048611640449296</v>
      </c>
      <c r="J44" s="18">
        <f>J24+I21*(I23-I42)^2</f>
        <v>4.0048611640449296</v>
      </c>
    </row>
    <row r="45" spans="1:15" x14ac:dyDescent="0.25">
      <c r="A45" t="s">
        <v>40</v>
      </c>
      <c r="B45">
        <f>B43-B44</f>
        <v>1027172884.8283043</v>
      </c>
      <c r="C45" s="11">
        <f>C43-C44</f>
        <v>535448084.82830405</v>
      </c>
      <c r="H45" s="10" t="str">
        <f t="shared" si="7"/>
        <v>Ixx barge</v>
      </c>
      <c r="I45" s="10">
        <f>I43-I44</f>
        <v>3.2869532314505729</v>
      </c>
      <c r="J45" s="18">
        <f>J43-J44</f>
        <v>1.7134338714505715</v>
      </c>
    </row>
    <row r="46" spans="1:15" x14ac:dyDescent="0.25">
      <c r="A46" t="s">
        <v>13</v>
      </c>
      <c r="B46">
        <f>SQRT(B45/B41)</f>
        <v>14.620932671369104</v>
      </c>
      <c r="C46" s="18">
        <f>SQRT(C45/B41)</f>
        <v>10.556306436600538</v>
      </c>
      <c r="H46" s="10" t="str">
        <f t="shared" si="7"/>
        <v>rxx</v>
      </c>
      <c r="I46" s="10">
        <f>SQRT(I45/I41)</f>
        <v>0.2924186534273821</v>
      </c>
      <c r="J46" s="18">
        <f>SQRT(J45/I41)</f>
        <v>0.2111261287320107</v>
      </c>
    </row>
    <row r="50" spans="2:9" x14ac:dyDescent="0.25">
      <c r="B50" s="4"/>
      <c r="I50" s="4"/>
    </row>
    <row r="51" spans="2:9" x14ac:dyDescent="0.25">
      <c r="I51" s="10"/>
    </row>
    <row r="52" spans="2:9" x14ac:dyDescent="0.25">
      <c r="I52" s="10"/>
    </row>
    <row r="53" spans="2:9" x14ac:dyDescent="0.25">
      <c r="I53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04"/>
  <sheetViews>
    <sheetView zoomScale="70" zoomScaleNormal="70" workbookViewId="0">
      <selection activeCell="K95" sqref="K95"/>
    </sheetView>
  </sheetViews>
  <sheetFormatPr baseColWidth="10" defaultColWidth="9.140625" defaultRowHeight="15" x14ac:dyDescent="0.25"/>
  <cols>
    <col min="2" max="3" width="9.140625" style="5"/>
    <col min="9" max="9" width="9.140625" style="17"/>
    <col min="10" max="10" width="9.140625" style="18"/>
    <col min="11" max="16" width="9.140625" style="17"/>
    <col min="17" max="17" width="9.140625" style="15"/>
    <col min="18" max="18" width="9.140625" style="16"/>
    <col min="19" max="24" width="9.140625" style="15"/>
    <col min="26" max="46" width="9.140625" style="15"/>
    <col min="47" max="54" width="9.140625" style="6"/>
  </cols>
  <sheetData>
    <row r="1" spans="1:58" s="18" customFormat="1" x14ac:dyDescent="0.25">
      <c r="A1" s="18" t="s">
        <v>51</v>
      </c>
      <c r="I1" s="18" t="s">
        <v>51</v>
      </c>
      <c r="Q1" s="18" t="s">
        <v>52</v>
      </c>
      <c r="Y1" s="18" t="s">
        <v>52</v>
      </c>
      <c r="AF1" s="18" t="s">
        <v>52</v>
      </c>
      <c r="AM1" s="18" t="s">
        <v>52</v>
      </c>
      <c r="AU1" s="18" t="s">
        <v>53</v>
      </c>
    </row>
    <row r="2" spans="1:58" x14ac:dyDescent="0.25">
      <c r="A2" t="s">
        <v>13</v>
      </c>
      <c r="B2" s="5">
        <v>0.27200000000000002</v>
      </c>
      <c r="I2" s="17" t="s">
        <v>13</v>
      </c>
      <c r="J2" s="18">
        <v>0.24</v>
      </c>
      <c r="K2" s="17" t="s">
        <v>50</v>
      </c>
      <c r="L2" s="17">
        <v>0.57499999999999996</v>
      </c>
      <c r="Q2" s="15" t="s">
        <v>13</v>
      </c>
      <c r="R2" s="16">
        <v>0.21</v>
      </c>
      <c r="S2" s="15" t="s">
        <v>50</v>
      </c>
      <c r="T2" s="15">
        <v>5.5E-2</v>
      </c>
      <c r="Y2" s="15" t="s">
        <v>44</v>
      </c>
      <c r="AF2" s="15" t="s">
        <v>48</v>
      </c>
      <c r="AM2" s="15" t="s">
        <v>44</v>
      </c>
      <c r="AN2" s="15" t="s">
        <v>49</v>
      </c>
      <c r="AU2" s="6" t="s">
        <v>33</v>
      </c>
      <c r="AY2" s="6" t="s">
        <v>32</v>
      </c>
      <c r="BC2" t="s">
        <v>29</v>
      </c>
    </row>
    <row r="3" spans="1:58" x14ac:dyDescent="0.25">
      <c r="A3" s="5" t="s">
        <v>23</v>
      </c>
      <c r="B3" s="5" t="s">
        <v>27</v>
      </c>
      <c r="C3" s="5" t="s">
        <v>28</v>
      </c>
      <c r="D3" s="5" t="s">
        <v>24</v>
      </c>
      <c r="E3" s="5" t="s">
        <v>25</v>
      </c>
      <c r="F3" s="5" t="s">
        <v>26</v>
      </c>
      <c r="I3" s="18" t="s">
        <v>23</v>
      </c>
      <c r="J3" s="18" t="s">
        <v>27</v>
      </c>
      <c r="K3" s="18" t="s">
        <v>28</v>
      </c>
      <c r="L3" s="18" t="s">
        <v>24</v>
      </c>
      <c r="M3" s="18" t="s">
        <v>25</v>
      </c>
      <c r="N3" s="18" t="s">
        <v>26</v>
      </c>
      <c r="Q3" s="16" t="s">
        <v>23</v>
      </c>
      <c r="R3" s="16" t="s">
        <v>27</v>
      </c>
      <c r="S3" s="16" t="s">
        <v>28</v>
      </c>
      <c r="T3" s="16" t="s">
        <v>24</v>
      </c>
      <c r="U3" s="16" t="s">
        <v>25</v>
      </c>
      <c r="V3" s="16" t="s">
        <v>26</v>
      </c>
      <c r="Y3" s="15" t="s">
        <v>23</v>
      </c>
      <c r="Z3" s="15" t="s">
        <v>45</v>
      </c>
      <c r="AA3" s="15" t="s">
        <v>46</v>
      </c>
      <c r="AB3" s="15" t="s">
        <v>47</v>
      </c>
      <c r="AC3" s="15" t="s">
        <v>28</v>
      </c>
      <c r="AD3" s="15" t="s">
        <v>27</v>
      </c>
      <c r="AF3" s="15" t="s">
        <v>23</v>
      </c>
      <c r="AG3" s="15" t="s">
        <v>45</v>
      </c>
      <c r="AH3" s="15" t="s">
        <v>46</v>
      </c>
      <c r="AI3" s="15" t="s">
        <v>47</v>
      </c>
      <c r="AJ3" s="15" t="s">
        <v>28</v>
      </c>
      <c r="AK3" s="15" t="s">
        <v>27</v>
      </c>
      <c r="AM3" s="15" t="s">
        <v>23</v>
      </c>
      <c r="AN3" s="15" t="s">
        <v>45</v>
      </c>
      <c r="AO3" s="15" t="s">
        <v>46</v>
      </c>
      <c r="AP3" s="15" t="s">
        <v>47</v>
      </c>
      <c r="AQ3" s="15" t="s">
        <v>28</v>
      </c>
      <c r="AR3" s="15" t="s">
        <v>27</v>
      </c>
      <c r="AU3" s="6" t="s">
        <v>27</v>
      </c>
      <c r="AV3" s="6" t="s">
        <v>30</v>
      </c>
      <c r="AW3" s="6" t="s">
        <v>27</v>
      </c>
      <c r="AX3" s="6" t="s">
        <v>31</v>
      </c>
      <c r="AY3" s="6" t="s">
        <v>27</v>
      </c>
      <c r="AZ3" s="6" t="s">
        <v>30</v>
      </c>
      <c r="BA3" s="6" t="s">
        <v>27</v>
      </c>
      <c r="BB3" s="6" t="s">
        <v>31</v>
      </c>
      <c r="BC3" t="s">
        <v>27</v>
      </c>
      <c r="BD3" t="s">
        <v>30</v>
      </c>
      <c r="BE3" s="6" t="s">
        <v>27</v>
      </c>
      <c r="BF3" t="s">
        <v>31</v>
      </c>
    </row>
    <row r="4" spans="1:58" x14ac:dyDescent="0.25">
      <c r="A4" s="9">
        <v>2.29054</v>
      </c>
      <c r="B4" s="5">
        <f>2*PI()/A4</f>
        <v>2.743102197376857</v>
      </c>
      <c r="C4" s="5">
        <f>B4/SQRT(50)</f>
        <v>0.38793323305057897</v>
      </c>
      <c r="D4" s="15">
        <v>0.97094199999999997</v>
      </c>
      <c r="E4" s="15">
        <v>0.95035999999999998</v>
      </c>
      <c r="F4" s="15">
        <v>0.98624900000000004</v>
      </c>
      <c r="G4">
        <f>F4*180/PI()</f>
        <v>56.507905248997929</v>
      </c>
      <c r="H4" s="7"/>
      <c r="I4" s="18">
        <v>2.2674099999999999</v>
      </c>
      <c r="J4" s="18">
        <f>2*PI()/I4</f>
        <v>2.7710847650753885</v>
      </c>
      <c r="K4" s="18">
        <f>J4/SQRT(50)</f>
        <v>0.39189056572550762</v>
      </c>
      <c r="L4" s="18">
        <v>0.95895799999999998</v>
      </c>
      <c r="M4" s="18">
        <v>0.94825099999999996</v>
      </c>
      <c r="N4" s="18">
        <v>0.91779999999999995</v>
      </c>
      <c r="Q4" s="16">
        <v>2.2674099999999999</v>
      </c>
      <c r="R4" s="16">
        <f>2*PI()/Q4</f>
        <v>2.7710847650753885</v>
      </c>
      <c r="S4" s="16">
        <f>R4/SQRT(50)</f>
        <v>0.39189056572550762</v>
      </c>
      <c r="T4" s="17">
        <v>0.93037400000000003</v>
      </c>
      <c r="U4" s="17">
        <v>0.99358299999999999</v>
      </c>
      <c r="V4" s="17">
        <v>0.66347800000000001</v>
      </c>
      <c r="Y4" s="15">
        <v>2.3856600000000001</v>
      </c>
      <c r="Z4" s="15">
        <v>0.96280500000000002</v>
      </c>
      <c r="AA4" s="15">
        <v>1.00223</v>
      </c>
      <c r="AB4" s="15">
        <v>0.72120700000000004</v>
      </c>
      <c r="AC4" s="15">
        <f>2*PI()/Y4</f>
        <v>2.63373041723447</v>
      </c>
      <c r="AD4" s="15">
        <f>AC4/SQRT(50)</f>
        <v>0.37246572756875379</v>
      </c>
      <c r="AF4" s="15">
        <v>2.29054</v>
      </c>
      <c r="AG4" s="15">
        <v>0.97759799999999997</v>
      </c>
      <c r="AH4" s="15">
        <v>1.0012399999999999</v>
      </c>
      <c r="AI4" s="15">
        <v>0.78822499999999995</v>
      </c>
      <c r="AJ4" s="15">
        <f>2*PI()/AF4</f>
        <v>2.743102197376857</v>
      </c>
      <c r="AK4" s="15">
        <f>AJ4/SQRT(50)</f>
        <v>0.38793323305057897</v>
      </c>
      <c r="AM4" s="15">
        <v>2.2674099999999999</v>
      </c>
      <c r="AN4" s="15">
        <v>0.91390400000000005</v>
      </c>
      <c r="AO4" s="15">
        <v>1.0364899999999999</v>
      </c>
      <c r="AP4" s="15">
        <v>0.76306499999999999</v>
      </c>
      <c r="AQ4" s="15">
        <f>2*PI()/AM4</f>
        <v>2.7710847650753885</v>
      </c>
      <c r="AR4" s="15">
        <f>AQ4/SQRT(50)</f>
        <v>0.39189056572550762</v>
      </c>
      <c r="AU4" s="6">
        <v>0.43982683982683901</v>
      </c>
      <c r="AV4" s="6">
        <v>0.97561154169965902</v>
      </c>
      <c r="AW4" s="6">
        <v>0.42770562770562698</v>
      </c>
      <c r="AX4" s="6">
        <v>0.99427615849511697</v>
      </c>
      <c r="AY4" s="6">
        <v>0.39319931010910097</v>
      </c>
      <c r="AZ4" s="6">
        <v>0.89159166002050805</v>
      </c>
      <c r="BA4" s="6">
        <v>0.39318988107632402</v>
      </c>
      <c r="BB4" s="6">
        <v>0.89698978128572704</v>
      </c>
      <c r="BC4" s="5">
        <v>0.39861567745284598</v>
      </c>
      <c r="BD4" s="5">
        <v>0.89400242256445595</v>
      </c>
      <c r="BE4" s="6">
        <v>0.39353023014362298</v>
      </c>
      <c r="BF4" s="6">
        <v>0.82836476899117395</v>
      </c>
    </row>
    <row r="5" spans="1:58" x14ac:dyDescent="0.25">
      <c r="A5" s="9">
        <v>2.22113</v>
      </c>
      <c r="B5" s="10">
        <f t="shared" ref="B5:B68" si="0">2*PI()/A5</f>
        <v>2.8288237551064483</v>
      </c>
      <c r="C5" s="10">
        <f t="shared" ref="C5:C68" si="1">B5/SQRT(50)</f>
        <v>0.40005609200347259</v>
      </c>
      <c r="D5" s="15">
        <v>0.94316100000000003</v>
      </c>
      <c r="E5" s="15">
        <v>0.94391999999999998</v>
      </c>
      <c r="F5" s="15">
        <v>1.0502100000000001</v>
      </c>
      <c r="G5" s="10">
        <f t="shared" ref="G5:G68" si="2">F5*180/PI()</f>
        <v>60.172600602434187</v>
      </c>
      <c r="H5" s="7"/>
      <c r="I5" s="18">
        <v>2.1340300000000001</v>
      </c>
      <c r="J5" s="18">
        <f t="shared" ref="J5:J54" si="3">2*PI()/I5</f>
        <v>2.9442816207736469</v>
      </c>
      <c r="K5" s="18">
        <f t="shared" ref="K5:K54" si="4">J5/SQRT(50)</f>
        <v>0.41638429995439291</v>
      </c>
      <c r="L5" s="18">
        <v>0.90457500000000002</v>
      </c>
      <c r="M5" s="18">
        <v>0.93384900000000004</v>
      </c>
      <c r="N5" s="18">
        <v>1.01719</v>
      </c>
      <c r="Q5" s="16">
        <v>2.1340300000000001</v>
      </c>
      <c r="R5" s="16">
        <f t="shared" ref="R5:R54" si="5">2*PI()/Q5</f>
        <v>2.9442816207736469</v>
      </c>
      <c r="S5" s="16">
        <f t="shared" ref="S5:S54" si="6">R5/SQRT(50)</f>
        <v>0.41638429995439291</v>
      </c>
      <c r="T5" s="17">
        <v>0.86854699999999996</v>
      </c>
      <c r="U5" s="17">
        <v>0.97079599999999999</v>
      </c>
      <c r="V5" s="17">
        <v>0.70897900000000003</v>
      </c>
      <c r="Y5" s="15">
        <v>2.1471</v>
      </c>
      <c r="Z5" s="15">
        <v>0.86440399999999995</v>
      </c>
      <c r="AA5" s="15">
        <v>1.01729</v>
      </c>
      <c r="AB5" s="15">
        <v>0.85682999999999998</v>
      </c>
      <c r="AC5" s="15">
        <f t="shared" ref="AC5:AC34" si="7">2*PI()/Y5</f>
        <v>2.9263589526242777</v>
      </c>
      <c r="AD5" s="15">
        <f t="shared" ref="AD5:AD34" si="8">AC5/SQRT(50)</f>
        <v>0.41384965191731787</v>
      </c>
      <c r="AF5" s="15">
        <v>2.22113</v>
      </c>
      <c r="AG5" s="15">
        <v>0.974387</v>
      </c>
      <c r="AH5" s="15">
        <v>1.01603</v>
      </c>
      <c r="AI5" s="15">
        <v>0.81264000000000003</v>
      </c>
      <c r="AJ5" s="15">
        <f t="shared" ref="AJ5:AJ68" si="9">2*PI()/AF5</f>
        <v>2.8288237551064483</v>
      </c>
      <c r="AK5" s="15">
        <f t="shared" ref="AK5:AK68" si="10">AJ5/SQRT(50)</f>
        <v>0.40005609200347259</v>
      </c>
      <c r="AM5" s="15">
        <v>2.1340300000000001</v>
      </c>
      <c r="AN5" s="15">
        <v>0.85546999999999995</v>
      </c>
      <c r="AO5" s="15">
        <v>1.00265</v>
      </c>
      <c r="AP5" s="15">
        <v>0.83724600000000005</v>
      </c>
      <c r="AQ5" s="15">
        <f t="shared" ref="AQ5:AQ54" si="11">2*PI()/AM5</f>
        <v>2.9442816207736469</v>
      </c>
      <c r="AR5" s="15">
        <f t="shared" ref="AR5:AR54" si="12">AQ5/SQRT(50)</f>
        <v>0.41638429995439291</v>
      </c>
      <c r="AU5" s="6">
        <v>0.44675324675324601</v>
      </c>
      <c r="AV5" s="6">
        <v>0.88083389685525804</v>
      </c>
      <c r="AW5" s="6">
        <v>0.43636363636363601</v>
      </c>
      <c r="AX5" s="6">
        <v>0.89950236679208595</v>
      </c>
      <c r="AY5" s="6">
        <v>0.39849606927196002</v>
      </c>
      <c r="AZ5" s="6">
        <v>0.85919703928370705</v>
      </c>
      <c r="BA5" s="6">
        <v>0.39157987372953501</v>
      </c>
      <c r="BB5" s="6">
        <v>0.81871898732187898</v>
      </c>
      <c r="BC5" s="5">
        <v>0.40872676933725499</v>
      </c>
      <c r="BD5" s="5">
        <v>0.84811213012631903</v>
      </c>
      <c r="BE5" s="6">
        <v>0.41710136701851502</v>
      </c>
      <c r="BF5" s="6">
        <v>0.65785776085827896</v>
      </c>
    </row>
    <row r="6" spans="1:58" x14ac:dyDescent="0.25">
      <c r="A6" s="9">
        <v>2.1558099999999998</v>
      </c>
      <c r="B6" s="10">
        <f t="shared" si="0"/>
        <v>2.9145357462761501</v>
      </c>
      <c r="C6" s="10">
        <f t="shared" si="1"/>
        <v>0.41217759804049209</v>
      </c>
      <c r="D6" s="15">
        <v>0.91671199999999997</v>
      </c>
      <c r="E6" s="15">
        <v>0.93667500000000004</v>
      </c>
      <c r="F6" s="15">
        <v>1.1141000000000001</v>
      </c>
      <c r="G6" s="10">
        <f t="shared" si="2"/>
        <v>63.833227955525018</v>
      </c>
      <c r="H6" s="7"/>
      <c r="I6" s="18">
        <v>2.0154700000000001</v>
      </c>
      <c r="J6" s="18">
        <f t="shared" si="3"/>
        <v>3.1174789538815193</v>
      </c>
      <c r="K6" s="18">
        <f t="shared" si="4"/>
        <v>0.44087810169919328</v>
      </c>
      <c r="L6" s="18">
        <v>0.855236</v>
      </c>
      <c r="M6" s="18">
        <v>0.91797300000000004</v>
      </c>
      <c r="N6" s="18">
        <v>1.13123</v>
      </c>
      <c r="Q6" s="16">
        <v>2.0154700000000001</v>
      </c>
      <c r="R6" s="16">
        <f t="shared" si="5"/>
        <v>3.1174789538815193</v>
      </c>
      <c r="S6" s="16">
        <f t="shared" si="6"/>
        <v>0.44087810169919328</v>
      </c>
      <c r="T6" s="17">
        <v>0.80845900000000004</v>
      </c>
      <c r="U6" s="17">
        <v>0.99154200000000003</v>
      </c>
      <c r="V6" s="17">
        <v>0.75224199999999997</v>
      </c>
      <c r="Y6" s="15">
        <v>1.95191</v>
      </c>
      <c r="Z6" s="15">
        <v>0.77831300000000003</v>
      </c>
      <c r="AA6" s="15">
        <v>0.99745600000000001</v>
      </c>
      <c r="AB6" s="15">
        <v>1.06569</v>
      </c>
      <c r="AC6" s="15">
        <f t="shared" si="7"/>
        <v>3.2189933486582816</v>
      </c>
      <c r="AD6" s="15">
        <f t="shared" si="8"/>
        <v>0.45523440508613267</v>
      </c>
      <c r="AF6" s="15">
        <v>2.1558099999999998</v>
      </c>
      <c r="AG6" s="15">
        <v>0.90216099999999999</v>
      </c>
      <c r="AH6" s="15">
        <v>1.00905</v>
      </c>
      <c r="AI6" s="15">
        <v>0.86718099999999998</v>
      </c>
      <c r="AJ6" s="15">
        <f t="shared" si="9"/>
        <v>2.9145357462761501</v>
      </c>
      <c r="AK6" s="15">
        <f t="shared" si="10"/>
        <v>0.41217759804049209</v>
      </c>
      <c r="AM6" s="15">
        <v>2.0154700000000001</v>
      </c>
      <c r="AN6" s="15">
        <v>0.80687600000000004</v>
      </c>
      <c r="AO6" s="15">
        <v>1.01858</v>
      </c>
      <c r="AP6" s="15">
        <v>0.92004900000000001</v>
      </c>
      <c r="AQ6" s="15">
        <f t="shared" si="11"/>
        <v>3.1174789538815193</v>
      </c>
      <c r="AR6" s="15">
        <f t="shared" si="12"/>
        <v>0.44087810169919328</v>
      </c>
      <c r="AU6" s="6">
        <v>0.44502164502164498</v>
      </c>
      <c r="AV6" s="6">
        <v>0.82208505038945601</v>
      </c>
      <c r="AW6" s="6">
        <v>0.44155844155844098</v>
      </c>
      <c r="AX6" s="6">
        <v>0.82341245759136195</v>
      </c>
      <c r="AY6" s="6">
        <v>0.40913909001976101</v>
      </c>
      <c r="AZ6" s="6">
        <v>0.76606766116770697</v>
      </c>
      <c r="BA6" s="6">
        <v>0.39872943783320802</v>
      </c>
      <c r="BB6" s="6">
        <v>0.72559353796953596</v>
      </c>
      <c r="BC6" s="5">
        <v>0.42055663609621002</v>
      </c>
      <c r="BD6" s="5">
        <v>0.89409240353002095</v>
      </c>
      <c r="BE6" s="6">
        <v>0.43056805675722398</v>
      </c>
      <c r="BF6" s="6">
        <v>0.55292611178404505</v>
      </c>
    </row>
    <row r="7" spans="1:58" x14ac:dyDescent="0.25">
      <c r="A7" s="9">
        <v>2.0942099999999999</v>
      </c>
      <c r="B7" s="10">
        <f t="shared" si="0"/>
        <v>3.000265163082779</v>
      </c>
      <c r="C7" s="10">
        <f t="shared" si="1"/>
        <v>0.42430156843471917</v>
      </c>
      <c r="D7" s="15">
        <v>0.89194899999999999</v>
      </c>
      <c r="E7" s="15">
        <v>0.92888599999999999</v>
      </c>
      <c r="F7" s="15">
        <v>1.1840299999999999</v>
      </c>
      <c r="G7" s="10">
        <f t="shared" si="2"/>
        <v>67.839921816874863</v>
      </c>
      <c r="H7" s="7"/>
      <c r="I7" s="18">
        <v>1.9094</v>
      </c>
      <c r="J7" s="18">
        <f t="shared" si="3"/>
        <v>3.2906595303129706</v>
      </c>
      <c r="K7" s="18">
        <f t="shared" si="4"/>
        <v>0.46536953369208817</v>
      </c>
      <c r="L7" s="18">
        <v>0.80918400000000001</v>
      </c>
      <c r="M7" s="18">
        <v>0.90395099999999995</v>
      </c>
      <c r="N7" s="18">
        <v>1.2625200000000001</v>
      </c>
      <c r="Q7" s="16">
        <v>1.9094</v>
      </c>
      <c r="R7" s="16">
        <f t="shared" si="5"/>
        <v>3.2906595303129706</v>
      </c>
      <c r="S7" s="16">
        <f t="shared" si="6"/>
        <v>0.46536953369208817</v>
      </c>
      <c r="T7" s="17">
        <v>0.74885000000000002</v>
      </c>
      <c r="U7" s="17">
        <v>0.99340700000000004</v>
      </c>
      <c r="V7" s="17">
        <v>0.80907499999999999</v>
      </c>
      <c r="Y7" s="15">
        <v>1.78925</v>
      </c>
      <c r="Z7" s="15">
        <v>0.68675200000000003</v>
      </c>
      <c r="AA7" s="15">
        <v>0.97282599999999997</v>
      </c>
      <c r="AB7" s="15">
        <v>1.21078</v>
      </c>
      <c r="AC7" s="15">
        <f t="shared" si="7"/>
        <v>3.5116307431491331</v>
      </c>
      <c r="AD7" s="15">
        <f t="shared" si="8"/>
        <v>0.49661958230078146</v>
      </c>
      <c r="AF7" s="15">
        <v>2.0942099999999999</v>
      </c>
      <c r="AG7" s="15">
        <v>0.72536</v>
      </c>
      <c r="AH7" s="15">
        <v>1.0044200000000001</v>
      </c>
      <c r="AI7" s="15">
        <v>0.86656</v>
      </c>
      <c r="AJ7" s="15">
        <f t="shared" si="9"/>
        <v>3.000265163082779</v>
      </c>
      <c r="AK7" s="15">
        <f t="shared" si="10"/>
        <v>0.42430156843471917</v>
      </c>
      <c r="AM7" s="15">
        <v>1.9094</v>
      </c>
      <c r="AN7" s="15">
        <v>0.75275199999999998</v>
      </c>
      <c r="AO7" s="15">
        <v>0.98882499999999995</v>
      </c>
      <c r="AP7" s="15">
        <v>1.03644</v>
      </c>
      <c r="AQ7" s="15">
        <f t="shared" si="11"/>
        <v>3.2906595303129706</v>
      </c>
      <c r="AR7" s="15">
        <f t="shared" si="12"/>
        <v>0.46536953369208817</v>
      </c>
      <c r="AU7" s="6">
        <v>0.45367965367965302</v>
      </c>
      <c r="AV7" s="6">
        <v>0.74867307444076403</v>
      </c>
      <c r="AW7" s="6">
        <v>0.44155844155844098</v>
      </c>
      <c r="AX7" s="6">
        <v>0.72995451366612896</v>
      </c>
      <c r="AY7" s="6">
        <v>0.412448680524725</v>
      </c>
      <c r="AZ7" s="6">
        <v>0.87132709707582101</v>
      </c>
      <c r="BA7" s="6">
        <v>0.40582949951479702</v>
      </c>
      <c r="BB7" s="6">
        <v>0.66080822525959304</v>
      </c>
      <c r="BC7" s="5">
        <v>0.44584433292957198</v>
      </c>
      <c r="BD7" s="5">
        <v>0.80889427236545997</v>
      </c>
      <c r="BE7" s="6">
        <v>0.44232261636961401</v>
      </c>
      <c r="BF7" s="6">
        <v>0.37580896348849102</v>
      </c>
    </row>
    <row r="8" spans="1:58" x14ac:dyDescent="0.25">
      <c r="A8" s="9">
        <v>2.0360399999999998</v>
      </c>
      <c r="B8" s="10">
        <f t="shared" si="0"/>
        <v>3.0859832356827894</v>
      </c>
      <c r="C8" s="10">
        <f t="shared" si="1"/>
        <v>0.43642393451586081</v>
      </c>
      <c r="D8" s="15">
        <v>0.86832500000000001</v>
      </c>
      <c r="E8" s="15">
        <v>0.92095499999999997</v>
      </c>
      <c r="F8" s="15">
        <v>1.2685999999999999</v>
      </c>
      <c r="G8" s="10">
        <f t="shared" si="2"/>
        <v>72.68542589029623</v>
      </c>
      <c r="H8" s="7"/>
      <c r="I8" s="18">
        <v>1.81393</v>
      </c>
      <c r="J8" s="18">
        <f t="shared" si="3"/>
        <v>3.4638521371715481</v>
      </c>
      <c r="K8" s="18">
        <f t="shared" si="4"/>
        <v>0.48986266704430337</v>
      </c>
      <c r="L8" s="18">
        <v>0.76584099999999999</v>
      </c>
      <c r="M8" s="18">
        <v>0.89277799999999996</v>
      </c>
      <c r="N8" s="18">
        <v>1.42625</v>
      </c>
      <c r="Q8" s="16">
        <v>1.81393</v>
      </c>
      <c r="R8" s="16">
        <f t="shared" si="5"/>
        <v>3.4638521371715481</v>
      </c>
      <c r="S8" s="16">
        <f t="shared" si="6"/>
        <v>0.48986266704430337</v>
      </c>
      <c r="T8" s="17">
        <v>0.70357000000000003</v>
      </c>
      <c r="U8" s="17">
        <v>0.96951699999999996</v>
      </c>
      <c r="V8" s="17">
        <v>0.84672999999999998</v>
      </c>
      <c r="Y8" s="15">
        <v>1.65161</v>
      </c>
      <c r="Z8" s="15">
        <v>0.60158599999999995</v>
      </c>
      <c r="AA8" s="15">
        <v>0.99001899999999998</v>
      </c>
      <c r="AB8" s="15">
        <v>1.6201300000000001</v>
      </c>
      <c r="AC8" s="15">
        <f t="shared" si="7"/>
        <v>3.8042790411656422</v>
      </c>
      <c r="AD8" s="15">
        <f t="shared" si="8"/>
        <v>0.5380063015068165</v>
      </c>
      <c r="AF8" s="15">
        <v>2.0360399999999998</v>
      </c>
      <c r="AG8" s="15">
        <v>0.80786599999999997</v>
      </c>
      <c r="AH8" s="15">
        <v>1.0072000000000001</v>
      </c>
      <c r="AI8" s="15">
        <v>0.93083199999999999</v>
      </c>
      <c r="AJ8" s="15">
        <f t="shared" si="9"/>
        <v>3.0859832356827894</v>
      </c>
      <c r="AK8" s="15">
        <f t="shared" si="10"/>
        <v>0.43642393451586081</v>
      </c>
      <c r="AM8" s="15">
        <v>1.81393</v>
      </c>
      <c r="AN8" s="15">
        <v>0.71155000000000002</v>
      </c>
      <c r="AO8" s="15">
        <v>0.99310100000000001</v>
      </c>
      <c r="AP8" s="15">
        <v>1.1773100000000001</v>
      </c>
      <c r="AQ8" s="15">
        <f t="shared" si="11"/>
        <v>3.4638521371715481</v>
      </c>
      <c r="AR8" s="15">
        <f t="shared" si="12"/>
        <v>0.48986266704430337</v>
      </c>
      <c r="AU8" s="6">
        <v>0.46233766233766199</v>
      </c>
      <c r="AV8" s="6">
        <v>0.79408619862558405</v>
      </c>
      <c r="AW8" s="6">
        <v>0.44848484848484799</v>
      </c>
      <c r="AX8" s="6">
        <v>0.66454936548394405</v>
      </c>
      <c r="AY8" s="6">
        <v>0.41756393080661403</v>
      </c>
      <c r="AZ8" s="6">
        <v>0.94284631069448699</v>
      </c>
      <c r="BA8" s="6">
        <v>0.41448535160470301</v>
      </c>
      <c r="BB8" s="6">
        <v>0.70533290378850599</v>
      </c>
      <c r="BC8" s="5">
        <v>0.45938189998269502</v>
      </c>
      <c r="BD8" s="5">
        <v>0.913936667243467</v>
      </c>
      <c r="BE8" s="6">
        <v>0.455835819345907</v>
      </c>
      <c r="BF8" s="6">
        <v>0.40867278075791602</v>
      </c>
    </row>
    <row r="9" spans="1:58" x14ac:dyDescent="0.25">
      <c r="A9" s="9">
        <v>1.9810099999999999</v>
      </c>
      <c r="B9" s="10">
        <f t="shared" si="0"/>
        <v>3.1717080212515771</v>
      </c>
      <c r="C9" s="10">
        <f t="shared" si="1"/>
        <v>0.44854724995415129</v>
      </c>
      <c r="D9" s="15">
        <v>0.84519100000000003</v>
      </c>
      <c r="E9" s="15">
        <v>0.91333799999999998</v>
      </c>
      <c r="F9" s="15">
        <v>1.3611500000000001</v>
      </c>
      <c r="G9" s="10">
        <f t="shared" si="2"/>
        <v>77.988150284232006</v>
      </c>
      <c r="H9" s="7"/>
      <c r="I9" s="18">
        <v>1.7275499999999999</v>
      </c>
      <c r="J9" s="18">
        <f t="shared" si="3"/>
        <v>3.6370497566956597</v>
      </c>
      <c r="K9" s="18">
        <f t="shared" si="4"/>
        <v>0.51435650929447674</v>
      </c>
      <c r="L9" s="18">
        <v>0.72397400000000001</v>
      </c>
      <c r="M9" s="18">
        <v>0.87993100000000002</v>
      </c>
      <c r="N9" s="18">
        <v>1.62473</v>
      </c>
      <c r="Q9" s="16">
        <v>1.7275499999999999</v>
      </c>
      <c r="R9" s="16">
        <f t="shared" si="5"/>
        <v>3.6370497566956597</v>
      </c>
      <c r="S9" s="16">
        <f t="shared" si="6"/>
        <v>0.51435650929447674</v>
      </c>
      <c r="T9" s="17">
        <v>0.65906699999999996</v>
      </c>
      <c r="U9" s="17">
        <v>0.99100100000000002</v>
      </c>
      <c r="V9" s="17">
        <v>0.88681299999999996</v>
      </c>
      <c r="Y9" s="15">
        <v>1.5336399999999999</v>
      </c>
      <c r="Z9" s="15">
        <v>0.48535499999999998</v>
      </c>
      <c r="AA9" s="15">
        <v>0.88380700000000001</v>
      </c>
      <c r="AB9" s="15">
        <v>0.87108600000000003</v>
      </c>
      <c r="AC9" s="15">
        <f t="shared" si="7"/>
        <v>4.0969101661273744</v>
      </c>
      <c r="AD9" s="15">
        <f t="shared" si="8"/>
        <v>0.57939059207615429</v>
      </c>
      <c r="AF9" s="15">
        <v>1.9810099999999999</v>
      </c>
      <c r="AG9" s="15">
        <v>0.77772699999999995</v>
      </c>
      <c r="AH9" s="15">
        <v>1.0025999999999999</v>
      </c>
      <c r="AI9" s="15">
        <v>1.00291</v>
      </c>
      <c r="AJ9" s="15">
        <f t="shared" si="9"/>
        <v>3.1717080212515771</v>
      </c>
      <c r="AK9" s="15">
        <f t="shared" si="10"/>
        <v>0.44854724995415129</v>
      </c>
      <c r="AM9" s="15">
        <v>1.7275499999999999</v>
      </c>
      <c r="AN9" s="15">
        <v>0.66672500000000001</v>
      </c>
      <c r="AO9" s="15">
        <v>0.98841100000000004</v>
      </c>
      <c r="AP9" s="15">
        <v>1.3831800000000001</v>
      </c>
      <c r="AQ9" s="15">
        <f t="shared" si="11"/>
        <v>3.6370497566956597</v>
      </c>
      <c r="AR9" s="15">
        <f t="shared" si="12"/>
        <v>0.51435650929447674</v>
      </c>
      <c r="AU9" s="6">
        <v>0.483116883116883</v>
      </c>
      <c r="AV9" s="6">
        <v>0.75007369132869794</v>
      </c>
      <c r="AW9" s="6">
        <v>0.45887445887445799</v>
      </c>
      <c r="AX9" s="6">
        <v>0.70462588887154898</v>
      </c>
      <c r="AY9" s="6">
        <v>0.426200924830964</v>
      </c>
      <c r="AZ9" s="6">
        <v>0.99816723175383903</v>
      </c>
      <c r="BA9" s="6">
        <v>0.41262076037291801</v>
      </c>
      <c r="BB9" s="6">
        <v>0.77281138398557303</v>
      </c>
      <c r="BC9" s="5">
        <v>0.489805987195016</v>
      </c>
      <c r="BD9" s="5">
        <v>1.0452950337428599</v>
      </c>
      <c r="BE9" s="6">
        <v>0.46936009690257802</v>
      </c>
      <c r="BF9" s="6">
        <v>0.47434504239487801</v>
      </c>
    </row>
    <row r="10" spans="1:58" x14ac:dyDescent="0.25">
      <c r="A10" s="9">
        <v>1.9288799999999999</v>
      </c>
      <c r="B10" s="10">
        <f t="shared" si="0"/>
        <v>3.2574267487762776</v>
      </c>
      <c r="C10" s="10">
        <f t="shared" si="1"/>
        <v>0.46066970865563084</v>
      </c>
      <c r="D10" s="15">
        <v>0.82297200000000004</v>
      </c>
      <c r="E10" s="15">
        <v>0.90641099999999997</v>
      </c>
      <c r="F10" s="15">
        <v>1.4579599999999999</v>
      </c>
      <c r="G10" s="10">
        <f t="shared" si="2"/>
        <v>83.5349546988935</v>
      </c>
      <c r="H10" s="7"/>
      <c r="I10" s="18">
        <v>1.6490199999999999</v>
      </c>
      <c r="J10" s="18">
        <f t="shared" si="3"/>
        <v>3.8102541553041118</v>
      </c>
      <c r="K10" s="18">
        <f t="shared" si="4"/>
        <v>0.53885131025195154</v>
      </c>
      <c r="L10" s="18">
        <v>0.68223500000000004</v>
      </c>
      <c r="M10" s="18">
        <v>0.85665400000000003</v>
      </c>
      <c r="N10" s="18">
        <v>1.89625</v>
      </c>
      <c r="Q10" s="16">
        <v>1.6490199999999999</v>
      </c>
      <c r="R10" s="16">
        <f t="shared" si="5"/>
        <v>3.8102541553041118</v>
      </c>
      <c r="S10" s="16">
        <f t="shared" si="6"/>
        <v>0.53885131025195154</v>
      </c>
      <c r="T10" s="17">
        <v>0.59915499999999999</v>
      </c>
      <c r="U10" s="17">
        <v>1.0008699999999999</v>
      </c>
      <c r="V10" s="17">
        <v>0.92580700000000005</v>
      </c>
      <c r="Y10" s="15">
        <v>1.4314</v>
      </c>
      <c r="Z10" s="15">
        <v>0.41360000000000002</v>
      </c>
      <c r="AA10" s="15">
        <v>0.64148099999999997</v>
      </c>
      <c r="AB10" s="15">
        <v>0.24252899999999999</v>
      </c>
      <c r="AC10" s="15">
        <f t="shared" si="7"/>
        <v>4.3895384289364161</v>
      </c>
      <c r="AD10" s="15">
        <f t="shared" si="8"/>
        <v>0.62077447787597673</v>
      </c>
      <c r="AF10" s="15">
        <v>1.9288799999999999</v>
      </c>
      <c r="AG10" s="15">
        <v>0.69133500000000003</v>
      </c>
      <c r="AH10" s="15">
        <v>1.0053099999999999</v>
      </c>
      <c r="AI10" s="15">
        <v>1.0788599999999999</v>
      </c>
      <c r="AJ10" s="15">
        <f t="shared" si="9"/>
        <v>3.2574267487762776</v>
      </c>
      <c r="AK10" s="15">
        <f t="shared" si="10"/>
        <v>0.46066970865563084</v>
      </c>
      <c r="AM10" s="15">
        <v>1.6490199999999999</v>
      </c>
      <c r="AN10" s="15">
        <v>0.61314000000000002</v>
      </c>
      <c r="AO10" s="15">
        <v>1.0027999999999999</v>
      </c>
      <c r="AP10" s="15">
        <v>1.6764300000000001</v>
      </c>
      <c r="AQ10" s="15">
        <f t="shared" si="11"/>
        <v>3.8102541553041118</v>
      </c>
      <c r="AR10" s="15">
        <f t="shared" si="12"/>
        <v>0.53885131025195154</v>
      </c>
      <c r="AU10" s="6">
        <v>0.493506493506493</v>
      </c>
      <c r="AV10" s="6">
        <v>0.68734647639854496</v>
      </c>
      <c r="AW10" s="6">
        <v>0.45714285714285702</v>
      </c>
      <c r="AX10" s="6">
        <v>0.79273952571682804</v>
      </c>
      <c r="AY10" s="6">
        <v>0.43505007209281299</v>
      </c>
      <c r="AZ10" s="6">
        <v>0.932030424345762</v>
      </c>
      <c r="BA10" s="6">
        <v>0.42123889633171302</v>
      </c>
      <c r="BB10" s="6">
        <v>0.83892854757536295</v>
      </c>
      <c r="BC10" s="5">
        <v>0.50504460979408194</v>
      </c>
      <c r="BD10" s="5">
        <v>1.18971448347464</v>
      </c>
      <c r="BE10" s="6">
        <v>0.48959778508392399</v>
      </c>
      <c r="BF10" s="6">
        <v>0.42849627963315301</v>
      </c>
    </row>
    <row r="11" spans="1:58" x14ac:dyDescent="0.25">
      <c r="A11" s="9">
        <v>1.8794200000000001</v>
      </c>
      <c r="B11" s="10">
        <f t="shared" si="0"/>
        <v>3.3431512419680467</v>
      </c>
      <c r="C11" s="10">
        <f t="shared" si="1"/>
        <v>0.4727929827455668</v>
      </c>
      <c r="D11" s="15">
        <v>0.80188300000000001</v>
      </c>
      <c r="E11" s="15">
        <v>0.90031700000000003</v>
      </c>
      <c r="F11" s="15">
        <v>1.5737099999999999</v>
      </c>
      <c r="G11" s="10">
        <f t="shared" si="2"/>
        <v>90.166941177532777</v>
      </c>
      <c r="H11" s="7"/>
      <c r="I11" s="18">
        <v>1.5773299999999999</v>
      </c>
      <c r="J11" s="18">
        <f t="shared" si="3"/>
        <v>3.98343105575852</v>
      </c>
      <c r="K11" s="18">
        <f t="shared" si="4"/>
        <v>0.56334222238318754</v>
      </c>
      <c r="L11" s="18">
        <v>0.63803900000000002</v>
      </c>
      <c r="M11" s="18">
        <v>0.81533999999999995</v>
      </c>
      <c r="N11" s="18">
        <v>2.2595299999999998</v>
      </c>
      <c r="Q11" s="16">
        <v>1.5773299999999999</v>
      </c>
      <c r="R11" s="16">
        <f t="shared" si="5"/>
        <v>3.98343105575852</v>
      </c>
      <c r="S11" s="16">
        <f t="shared" si="6"/>
        <v>0.56334222238318754</v>
      </c>
      <c r="T11" s="17">
        <v>0.57961600000000002</v>
      </c>
      <c r="U11" s="17">
        <v>0.98591899999999999</v>
      </c>
      <c r="V11" s="17">
        <v>1.02867</v>
      </c>
      <c r="Y11" s="15">
        <v>1.3419300000000001</v>
      </c>
      <c r="Z11" s="15">
        <v>0.35824800000000001</v>
      </c>
      <c r="AA11" s="15">
        <v>0.56847499999999995</v>
      </c>
      <c r="AB11" s="15">
        <v>0.23383399999999999</v>
      </c>
      <c r="AC11" s="15">
        <f t="shared" si="7"/>
        <v>4.6822004927079552</v>
      </c>
      <c r="AD11" s="15">
        <f t="shared" si="8"/>
        <v>0.66216314385375785</v>
      </c>
      <c r="AF11" s="15">
        <v>1.8794200000000001</v>
      </c>
      <c r="AG11" s="15">
        <v>0.65166500000000005</v>
      </c>
      <c r="AH11" s="15">
        <v>0.98982899999999996</v>
      </c>
      <c r="AI11" s="15">
        <v>1.12887</v>
      </c>
      <c r="AJ11" s="15">
        <f t="shared" si="9"/>
        <v>3.3431512419680467</v>
      </c>
      <c r="AK11" s="15">
        <f t="shared" si="10"/>
        <v>0.4727929827455668</v>
      </c>
      <c r="AM11" s="15">
        <v>1.5773299999999999</v>
      </c>
      <c r="AN11" s="15">
        <v>0.54887399999999997</v>
      </c>
      <c r="AO11" s="15">
        <v>0.97445899999999996</v>
      </c>
      <c r="AP11" s="15">
        <v>1.89581</v>
      </c>
      <c r="AQ11" s="15">
        <f t="shared" si="11"/>
        <v>3.98343105575852</v>
      </c>
      <c r="AR11" s="15">
        <f t="shared" si="12"/>
        <v>0.56334222238318754</v>
      </c>
      <c r="AU11" s="6">
        <v>0.50043290043290001</v>
      </c>
      <c r="AV11" s="6">
        <v>0.62728178215494601</v>
      </c>
      <c r="AW11" s="6">
        <v>0.46753246753246702</v>
      </c>
      <c r="AX11" s="6">
        <v>0.84616718395089496</v>
      </c>
      <c r="AY11" s="6">
        <v>0.43690759155001502</v>
      </c>
      <c r="AZ11" s="6">
        <v>0.86860053509761004</v>
      </c>
      <c r="BA11" s="6">
        <v>0.428157449132332</v>
      </c>
      <c r="BB11" s="6">
        <v>0.878057069220886</v>
      </c>
      <c r="BC11" s="5">
        <v>0.51185104689392602</v>
      </c>
      <c r="BD11" s="5">
        <v>1.3537843917632799</v>
      </c>
      <c r="BE11" s="6">
        <v>0.50307554940301002</v>
      </c>
      <c r="BF11" s="6">
        <v>0.35637307492645798</v>
      </c>
    </row>
    <row r="12" spans="1:58" x14ac:dyDescent="0.25">
      <c r="A12" s="9">
        <v>1.8324400000000001</v>
      </c>
      <c r="B12" s="10">
        <f t="shared" si="0"/>
        <v>3.4288627770511373</v>
      </c>
      <c r="C12" s="10">
        <f t="shared" si="1"/>
        <v>0.48491442428219922</v>
      </c>
      <c r="D12" s="15">
        <v>0.78090700000000002</v>
      </c>
      <c r="E12" s="15">
        <v>0.89484900000000001</v>
      </c>
      <c r="F12" s="15">
        <v>1.7153700000000001</v>
      </c>
      <c r="G12" s="10">
        <f t="shared" si="2"/>
        <v>98.283461303356034</v>
      </c>
      <c r="H12" s="7"/>
      <c r="I12" s="18">
        <v>1.5116000000000001</v>
      </c>
      <c r="J12" s="18">
        <f t="shared" si="3"/>
        <v>4.1566454797430445</v>
      </c>
      <c r="K12" s="18">
        <f t="shared" si="4"/>
        <v>0.58783844114294337</v>
      </c>
      <c r="L12" s="18">
        <v>0.58399000000000001</v>
      </c>
      <c r="M12" s="18">
        <v>0.75546400000000002</v>
      </c>
      <c r="N12" s="18">
        <v>2.79297</v>
      </c>
      <c r="Q12" s="16">
        <v>1.5116000000000001</v>
      </c>
      <c r="R12" s="16">
        <f t="shared" si="5"/>
        <v>4.1566454797430445</v>
      </c>
      <c r="S12" s="16">
        <f t="shared" si="6"/>
        <v>0.58783844114294337</v>
      </c>
      <c r="T12" s="17">
        <v>0.51690400000000003</v>
      </c>
      <c r="U12" s="17">
        <v>0.89324599999999998</v>
      </c>
      <c r="V12" s="17">
        <v>1.04227</v>
      </c>
      <c r="Y12" s="15">
        <v>1.2629999999999999</v>
      </c>
      <c r="Z12" s="15">
        <v>0.29367700000000002</v>
      </c>
      <c r="AA12" s="15">
        <v>0.34017799999999998</v>
      </c>
      <c r="AB12" s="15">
        <v>0.32284600000000002</v>
      </c>
      <c r="AC12" s="15">
        <f t="shared" si="7"/>
        <v>4.974810219461272</v>
      </c>
      <c r="AD12" s="15">
        <f t="shared" si="8"/>
        <v>0.70354440825944042</v>
      </c>
      <c r="AF12" s="15">
        <v>1.8324400000000001</v>
      </c>
      <c r="AG12" s="15">
        <v>0.81078499999999998</v>
      </c>
      <c r="AH12" s="15">
        <v>0.98613600000000001</v>
      </c>
      <c r="AI12" s="15">
        <v>1.15764</v>
      </c>
      <c r="AJ12" s="15">
        <f t="shared" si="9"/>
        <v>3.4288627770511373</v>
      </c>
      <c r="AK12" s="15">
        <f t="shared" si="10"/>
        <v>0.48491442428219922</v>
      </c>
      <c r="AM12" s="15">
        <v>1.5116000000000001</v>
      </c>
      <c r="AN12" s="15">
        <v>0.46639999999999998</v>
      </c>
      <c r="AO12" s="15">
        <v>0.85002800000000001</v>
      </c>
      <c r="AP12" s="15">
        <v>1.43089</v>
      </c>
      <c r="AQ12" s="15">
        <f t="shared" si="11"/>
        <v>4.1566454797430445</v>
      </c>
      <c r="AR12" s="15">
        <f t="shared" si="12"/>
        <v>0.58783844114294337</v>
      </c>
      <c r="AU12" s="6">
        <v>0.50909090909090904</v>
      </c>
      <c r="AV12" s="6">
        <v>0.69539183557875095</v>
      </c>
      <c r="AW12" s="6">
        <v>0.47445887445887402</v>
      </c>
      <c r="AX12" s="6">
        <v>0.78209714925335705</v>
      </c>
      <c r="AY12" s="6">
        <v>0.445752024295474</v>
      </c>
      <c r="AZ12" s="6">
        <v>0.80516278832214205</v>
      </c>
      <c r="BA12" s="6">
        <v>0.43695709397209698</v>
      </c>
      <c r="BB12" s="6">
        <v>0.84026039845520994</v>
      </c>
      <c r="BC12" s="5">
        <v>0.51527973697871599</v>
      </c>
      <c r="BD12" s="5">
        <v>1.51127876795293</v>
      </c>
      <c r="BE12" s="6">
        <v>0.525020937878525</v>
      </c>
      <c r="BF12" s="6">
        <v>0.36958643363903798</v>
      </c>
    </row>
    <row r="13" spans="1:58" x14ac:dyDescent="0.25">
      <c r="A13" s="9">
        <v>1.7877400000000001</v>
      </c>
      <c r="B13" s="10">
        <f t="shared" si="0"/>
        <v>3.5145968133954524</v>
      </c>
      <c r="C13" s="10">
        <f t="shared" si="1"/>
        <v>0.49703904797771103</v>
      </c>
      <c r="D13" s="15">
        <v>0.75953999999999999</v>
      </c>
      <c r="E13" s="15">
        <v>0.88941400000000004</v>
      </c>
      <c r="F13" s="15">
        <v>1.87239</v>
      </c>
      <c r="G13" s="10">
        <f t="shared" si="2"/>
        <v>107.2800446025002</v>
      </c>
      <c r="H13" s="7"/>
      <c r="I13" s="18">
        <v>1.4511400000000001</v>
      </c>
      <c r="J13" s="18">
        <f t="shared" si="3"/>
        <v>4.3298271063988212</v>
      </c>
      <c r="K13" s="18">
        <f t="shared" si="4"/>
        <v>0.61233002165998662</v>
      </c>
      <c r="L13" s="18">
        <v>0.50597099999999995</v>
      </c>
      <c r="M13" s="18">
        <v>0.68267500000000003</v>
      </c>
      <c r="N13" s="18">
        <v>3.5200100000000001</v>
      </c>
      <c r="Q13" s="16">
        <v>1.4511400000000001</v>
      </c>
      <c r="R13" s="16">
        <f t="shared" si="5"/>
        <v>4.3298271063988212</v>
      </c>
      <c r="S13" s="16">
        <f t="shared" si="6"/>
        <v>0.61233002165998662</v>
      </c>
      <c r="T13" s="17">
        <v>0.45949800000000002</v>
      </c>
      <c r="U13" s="17">
        <v>0.74906300000000003</v>
      </c>
      <c r="V13" s="17">
        <v>1.0305200000000001</v>
      </c>
      <c r="Y13" s="15">
        <v>1.1928300000000001</v>
      </c>
      <c r="Z13" s="15">
        <v>0.21212500000000001</v>
      </c>
      <c r="AA13" s="15">
        <v>0.26732800000000001</v>
      </c>
      <c r="AB13" s="15">
        <v>0.352128</v>
      </c>
      <c r="AC13" s="15">
        <f t="shared" si="7"/>
        <v>5.26746083446894</v>
      </c>
      <c r="AD13" s="15">
        <f t="shared" si="8"/>
        <v>0.74493145513750758</v>
      </c>
      <c r="AF13" s="15">
        <v>1.7877400000000001</v>
      </c>
      <c r="AG13" s="15">
        <v>0.671902</v>
      </c>
      <c r="AH13" s="15">
        <v>0.98508899999999999</v>
      </c>
      <c r="AI13" s="15">
        <v>1.3745700000000001</v>
      </c>
      <c r="AJ13" s="15">
        <f t="shared" si="9"/>
        <v>3.5145968133954524</v>
      </c>
      <c r="AK13" s="15">
        <f t="shared" si="10"/>
        <v>0.49703904797771103</v>
      </c>
      <c r="AM13" s="15">
        <v>1.4511400000000001</v>
      </c>
      <c r="AN13" s="15">
        <v>0.42082999999999998</v>
      </c>
      <c r="AO13" s="15">
        <v>0.74546100000000004</v>
      </c>
      <c r="AP13" s="15">
        <v>0.70524799999999999</v>
      </c>
      <c r="AQ13" s="15">
        <f t="shared" si="11"/>
        <v>4.3298271063988212</v>
      </c>
      <c r="AR13" s="15">
        <f t="shared" si="12"/>
        <v>0.61233002165998662</v>
      </c>
      <c r="AU13" s="6">
        <v>0.50909090909090904</v>
      </c>
      <c r="AV13" s="6">
        <v>0.75413682890318401</v>
      </c>
      <c r="AW13" s="6">
        <v>0.48484848484848397</v>
      </c>
      <c r="AX13" s="6">
        <v>0.72070504780785105</v>
      </c>
      <c r="AY13" s="6">
        <v>0.44231985636440002</v>
      </c>
      <c r="AZ13" s="6">
        <v>0.77007892886187601</v>
      </c>
      <c r="BA13" s="6">
        <v>0.44058727159150202</v>
      </c>
      <c r="BB13" s="6">
        <v>0.76198371134587595</v>
      </c>
      <c r="BC13" s="5">
        <v>0.52039840802907</v>
      </c>
      <c r="BD13" s="5">
        <v>1.6753417546288201</v>
      </c>
      <c r="BE13" s="6">
        <v>0.53180079598546404</v>
      </c>
      <c r="BF13" s="6">
        <v>0.45491607544557799</v>
      </c>
    </row>
    <row r="14" spans="1:58" x14ac:dyDescent="0.25">
      <c r="A14" s="9">
        <v>1.74518</v>
      </c>
      <c r="B14" s="10">
        <f t="shared" si="0"/>
        <v>3.6003078806653677</v>
      </c>
      <c r="C14" s="10">
        <f t="shared" si="1"/>
        <v>0.50916042335556977</v>
      </c>
      <c r="D14" s="15">
        <v>0.73837699999999995</v>
      </c>
      <c r="E14" s="15">
        <v>0.883081</v>
      </c>
      <c r="F14" s="15">
        <v>2.0523899999999999</v>
      </c>
      <c r="G14" s="10">
        <f t="shared" si="2"/>
        <v>117.59328491485503</v>
      </c>
      <c r="H14" s="7"/>
      <c r="I14" s="18">
        <v>1.39533</v>
      </c>
      <c r="J14" s="18">
        <f t="shared" si="3"/>
        <v>4.5030102607838911</v>
      </c>
      <c r="K14" s="18">
        <f t="shared" si="4"/>
        <v>0.6368218182305786</v>
      </c>
      <c r="L14" s="18">
        <v>0.38836300000000001</v>
      </c>
      <c r="M14" s="18">
        <v>0.60157899999999997</v>
      </c>
      <c r="N14" s="18">
        <v>4.1692600000000004</v>
      </c>
      <c r="Q14" s="16">
        <v>1.39533</v>
      </c>
      <c r="R14" s="16">
        <f t="shared" si="5"/>
        <v>4.5030102607838911</v>
      </c>
      <c r="S14" s="16">
        <f t="shared" si="6"/>
        <v>0.6368218182305786</v>
      </c>
      <c r="T14" s="17">
        <v>0.39219999999999999</v>
      </c>
      <c r="U14" s="17">
        <v>0.73011700000000002</v>
      </c>
      <c r="V14" s="17">
        <v>0.66192399999999996</v>
      </c>
      <c r="Y14" s="15">
        <v>1.13005</v>
      </c>
      <c r="Z14" s="15">
        <v>0.14371999999999999</v>
      </c>
      <c r="AA14" s="15">
        <v>0.17111999999999999</v>
      </c>
      <c r="AB14" s="15">
        <v>0.452538</v>
      </c>
      <c r="AC14" s="15">
        <f t="shared" si="7"/>
        <v>5.560094957904151</v>
      </c>
      <c r="AD14" s="15">
        <f t="shared" si="8"/>
        <v>0.78631616975503127</v>
      </c>
      <c r="AF14" s="15">
        <v>1.74518</v>
      </c>
      <c r="AG14" s="15">
        <v>0.71026400000000001</v>
      </c>
      <c r="AH14" s="15">
        <v>0.97917500000000002</v>
      </c>
      <c r="AI14" s="15">
        <v>1.3748400000000001</v>
      </c>
      <c r="AJ14" s="15">
        <f t="shared" si="9"/>
        <v>3.6003078806653677</v>
      </c>
      <c r="AK14" s="15">
        <f t="shared" si="10"/>
        <v>0.50916042335556977</v>
      </c>
      <c r="AM14" s="15">
        <v>1.39533</v>
      </c>
      <c r="AN14" s="15">
        <v>0.38495299999999999</v>
      </c>
      <c r="AO14" s="15">
        <v>0.71337499999999998</v>
      </c>
      <c r="AP14" s="15">
        <v>0.26555099999999998</v>
      </c>
      <c r="AQ14" s="15">
        <f t="shared" si="11"/>
        <v>4.5030102607838911</v>
      </c>
      <c r="AR14" s="15">
        <f t="shared" si="12"/>
        <v>0.6368218182305786</v>
      </c>
      <c r="AU14" s="6">
        <v>0.51774891774891696</v>
      </c>
      <c r="AV14" s="6">
        <v>0.80222018005729601</v>
      </c>
      <c r="AW14" s="6">
        <v>0.49177489177489098</v>
      </c>
      <c r="AX14" s="6">
        <v>0.65529989962566704</v>
      </c>
      <c r="AY14" s="6">
        <v>0.44772269214600802</v>
      </c>
      <c r="AZ14" s="6">
        <v>0.67695544389136098</v>
      </c>
      <c r="BA14" s="6">
        <v>0.44246129185606498</v>
      </c>
      <c r="BB14" s="6">
        <v>0.68910710988359003</v>
      </c>
      <c r="BC14" s="5">
        <v>0.53058037722789397</v>
      </c>
      <c r="BD14" s="5">
        <v>1.8394255061429301</v>
      </c>
      <c r="BE14" s="6">
        <v>0.54530070946530496</v>
      </c>
      <c r="BF14" s="6">
        <v>0.448409759473957</v>
      </c>
    </row>
    <row r="15" spans="1:58" x14ac:dyDescent="0.25">
      <c r="A15" s="9">
        <v>1.70459</v>
      </c>
      <c r="B15" s="10">
        <f t="shared" si="0"/>
        <v>3.6860390517248054</v>
      </c>
      <c r="C15" s="10">
        <f t="shared" si="1"/>
        <v>0.52128464183860823</v>
      </c>
      <c r="D15" s="15">
        <v>0.71662999999999999</v>
      </c>
      <c r="E15" s="15">
        <v>0.87471100000000002</v>
      </c>
      <c r="F15" s="15">
        <v>2.2830699999999999</v>
      </c>
      <c r="G15" s="10">
        <f t="shared" si="2"/>
        <v>130.81027533293286</v>
      </c>
      <c r="H15" s="7"/>
      <c r="I15" s="18">
        <v>1.34365</v>
      </c>
      <c r="J15" s="18">
        <f t="shared" si="3"/>
        <v>4.6762068300372759</v>
      </c>
      <c r="K15" s="18">
        <f t="shared" si="4"/>
        <v>0.66131551195004135</v>
      </c>
      <c r="L15" s="18">
        <v>0.33316299999999999</v>
      </c>
      <c r="M15" s="18">
        <v>0.51458199999999998</v>
      </c>
      <c r="N15" s="18">
        <v>3.8828900000000002</v>
      </c>
      <c r="Q15" s="16">
        <v>1.34365</v>
      </c>
      <c r="R15" s="16">
        <f t="shared" si="5"/>
        <v>4.6762068300372759</v>
      </c>
      <c r="S15" s="16">
        <f t="shared" si="6"/>
        <v>0.66131551195004135</v>
      </c>
      <c r="T15" s="17">
        <v>0.36769299999999999</v>
      </c>
      <c r="U15" s="17">
        <v>0.66801900000000003</v>
      </c>
      <c r="V15" s="17">
        <v>0.26440599999999997</v>
      </c>
      <c r="Y15" s="15">
        <v>1.07355</v>
      </c>
      <c r="Z15" s="15">
        <v>6.6065700000000005E-2</v>
      </c>
      <c r="AA15" s="15">
        <v>0.137297</v>
      </c>
      <c r="AB15" s="15">
        <v>0.46417599999999998</v>
      </c>
      <c r="AC15" s="15">
        <f t="shared" si="7"/>
        <v>5.8527179052485554</v>
      </c>
      <c r="AD15" s="15">
        <f t="shared" si="8"/>
        <v>0.82769930383463575</v>
      </c>
      <c r="AF15" s="15">
        <v>1.70459</v>
      </c>
      <c r="AG15" s="15">
        <v>0.69254199999999999</v>
      </c>
      <c r="AH15" s="15">
        <v>0.986842</v>
      </c>
      <c r="AI15" s="15">
        <v>1.5667199999999999</v>
      </c>
      <c r="AJ15" s="15">
        <f t="shared" si="9"/>
        <v>3.6860390517248054</v>
      </c>
      <c r="AK15" s="15">
        <f t="shared" si="10"/>
        <v>0.52128464183860823</v>
      </c>
      <c r="AM15" s="15">
        <v>1.34365</v>
      </c>
      <c r="AN15" s="15">
        <v>0.35269899999999998</v>
      </c>
      <c r="AO15" s="15">
        <v>0.660833</v>
      </c>
      <c r="AP15" s="15">
        <v>0.112069</v>
      </c>
      <c r="AQ15" s="15">
        <f t="shared" si="11"/>
        <v>4.6762068300372759</v>
      </c>
      <c r="AR15" s="15">
        <f t="shared" si="12"/>
        <v>0.66131551195004135</v>
      </c>
      <c r="AU15" s="6">
        <v>0.54545454545454497</v>
      </c>
      <c r="AV15" s="6">
        <v>0.71015899987862596</v>
      </c>
      <c r="AW15" s="6">
        <v>0.50389610389610295</v>
      </c>
      <c r="AX15" s="6">
        <v>0.57522006253648394</v>
      </c>
      <c r="AY15" s="6">
        <v>0.45631254100647001</v>
      </c>
      <c r="AZ15" s="6">
        <v>0.75926697127680798</v>
      </c>
      <c r="BA15" s="6">
        <v>0.43732482625042701</v>
      </c>
      <c r="BB15" s="6">
        <v>0.62973366911166695</v>
      </c>
      <c r="BC15" s="5">
        <v>0.53738238449558695</v>
      </c>
      <c r="BD15" s="5">
        <v>1.9903720366845401</v>
      </c>
      <c r="BE15" s="6">
        <v>0.560466239833881</v>
      </c>
      <c r="BF15" s="6">
        <v>0.376293476379995</v>
      </c>
    </row>
    <row r="16" spans="1:58" x14ac:dyDescent="0.25">
      <c r="A16" s="9">
        <v>1.6658500000000001</v>
      </c>
      <c r="B16" s="10">
        <f t="shared" si="0"/>
        <v>3.7717593463874817</v>
      </c>
      <c r="C16" s="10">
        <f t="shared" si="1"/>
        <v>0.5334073221668657</v>
      </c>
      <c r="D16" s="15">
        <v>0.69189800000000001</v>
      </c>
      <c r="E16" s="15">
        <v>0.86312699999999998</v>
      </c>
      <c r="F16" s="15">
        <v>2.5676899999999998</v>
      </c>
      <c r="G16" s="10">
        <f t="shared" si="2"/>
        <v>147.11780009794634</v>
      </c>
      <c r="H16" s="7"/>
      <c r="I16" s="18">
        <v>1.29566</v>
      </c>
      <c r="J16" s="18">
        <f t="shared" si="3"/>
        <v>4.8494090326008257</v>
      </c>
      <c r="K16" s="18">
        <f t="shared" si="4"/>
        <v>0.68581000233986777</v>
      </c>
      <c r="L16" s="18">
        <v>0.37642599999999998</v>
      </c>
      <c r="M16" s="18">
        <v>0.42686400000000002</v>
      </c>
      <c r="N16" s="18">
        <v>2.9053800000000001</v>
      </c>
      <c r="Q16" s="16">
        <v>1.29566</v>
      </c>
      <c r="R16" s="16">
        <f t="shared" si="5"/>
        <v>4.8494090326008257</v>
      </c>
      <c r="S16" s="16">
        <f t="shared" si="6"/>
        <v>0.68581000233986777</v>
      </c>
      <c r="T16" s="17">
        <v>0.335339</v>
      </c>
      <c r="U16" s="17">
        <v>0.531412</v>
      </c>
      <c r="V16" s="17">
        <v>0.39963799999999999</v>
      </c>
      <c r="Y16" s="15">
        <v>1.0224299999999999</v>
      </c>
      <c r="Z16" s="15">
        <v>0.107068</v>
      </c>
      <c r="AA16" s="15">
        <v>8.9010300000000001E-2</v>
      </c>
      <c r="AB16" s="15">
        <v>0.54696400000000001</v>
      </c>
      <c r="AC16" s="15">
        <f t="shared" si="7"/>
        <v>6.145345214028918</v>
      </c>
      <c r="AD16" s="15">
        <f t="shared" si="8"/>
        <v>0.86908305471442859</v>
      </c>
      <c r="AF16" s="15">
        <v>1.6658500000000001</v>
      </c>
      <c r="AG16" s="15">
        <v>0.68141099999999999</v>
      </c>
      <c r="AH16" s="15">
        <v>1.0074000000000001</v>
      </c>
      <c r="AI16" s="15">
        <v>1.7904</v>
      </c>
      <c r="AJ16" s="15">
        <f t="shared" si="9"/>
        <v>3.7717593463874817</v>
      </c>
      <c r="AK16" s="15">
        <f t="shared" si="10"/>
        <v>0.5334073221668657</v>
      </c>
      <c r="AM16" s="15">
        <v>1.29566</v>
      </c>
      <c r="AN16" s="15">
        <v>0.31995200000000001</v>
      </c>
      <c r="AO16" s="15">
        <v>0.51571599999999995</v>
      </c>
      <c r="AP16" s="15">
        <v>0.18448800000000001</v>
      </c>
      <c r="AQ16" s="15">
        <f t="shared" si="11"/>
        <v>4.8494090326008257</v>
      </c>
      <c r="AR16" s="15">
        <f t="shared" si="12"/>
        <v>0.68581000233986777</v>
      </c>
      <c r="AU16" s="6">
        <v>0.55238095238095197</v>
      </c>
      <c r="AV16" s="6">
        <v>0.67145612138936495</v>
      </c>
      <c r="AW16" s="6">
        <v>0.51255411255411198</v>
      </c>
      <c r="AX16" s="6">
        <v>0.643330115960289</v>
      </c>
      <c r="AY16" s="6">
        <v>0.46674812303316199</v>
      </c>
      <c r="AZ16" s="6">
        <v>0.78489626099562704</v>
      </c>
      <c r="BA16" s="6">
        <v>0.453142028734977</v>
      </c>
      <c r="BB16" s="6">
        <v>0.57438524670671298</v>
      </c>
      <c r="BC16" s="5">
        <v>0.54751119570859996</v>
      </c>
      <c r="BD16" s="5">
        <v>1.99697525523446</v>
      </c>
      <c r="BE16" s="6">
        <v>0.58070835784737795</v>
      </c>
      <c r="BF16" s="6">
        <v>0.34356809136528799</v>
      </c>
    </row>
    <row r="17" spans="1:58" x14ac:dyDescent="0.25">
      <c r="A17" s="9">
        <v>1.62883</v>
      </c>
      <c r="B17" s="10">
        <f t="shared" si="0"/>
        <v>3.85748378110643</v>
      </c>
      <c r="C17" s="10">
        <f t="shared" si="1"/>
        <v>0.5455305879874961</v>
      </c>
      <c r="D17" s="15">
        <v>0.66285899999999998</v>
      </c>
      <c r="E17" s="15">
        <v>0.84733099999999995</v>
      </c>
      <c r="F17" s="15">
        <v>2.8964599999999998</v>
      </c>
      <c r="G17" s="10">
        <f t="shared" si="2"/>
        <v>165.95493352846242</v>
      </c>
      <c r="H17" s="7"/>
      <c r="I17" s="18">
        <v>1.25098</v>
      </c>
      <c r="J17" s="18">
        <f t="shared" si="3"/>
        <v>5.0226105190966974</v>
      </c>
      <c r="K17" s="18">
        <f t="shared" si="4"/>
        <v>0.71030439146243207</v>
      </c>
      <c r="L17" s="18">
        <v>0.40284700000000001</v>
      </c>
      <c r="M17" s="18">
        <v>0.34598299999999998</v>
      </c>
      <c r="N17" s="18">
        <v>2.0968200000000001</v>
      </c>
      <c r="Q17" s="16">
        <v>1.25098</v>
      </c>
      <c r="R17" s="16">
        <f t="shared" si="5"/>
        <v>5.0226105190966974</v>
      </c>
      <c r="S17" s="16">
        <f t="shared" si="6"/>
        <v>0.71030439146243207</v>
      </c>
      <c r="T17" s="17">
        <v>0.28481899999999999</v>
      </c>
      <c r="U17" s="17">
        <v>0.39110800000000001</v>
      </c>
      <c r="V17" s="17">
        <v>0.49960199999999999</v>
      </c>
      <c r="Y17" s="15">
        <v>0.97595299999999996</v>
      </c>
      <c r="Z17" s="15">
        <v>0.23698</v>
      </c>
      <c r="AA17" s="15">
        <v>7.5287699999999999E-2</v>
      </c>
      <c r="AB17" s="15">
        <v>0.56361399999999995</v>
      </c>
      <c r="AC17" s="15">
        <f t="shared" si="7"/>
        <v>6.4379998905475846</v>
      </c>
      <c r="AD17" s="15">
        <f t="shared" si="8"/>
        <v>0.91047067597688958</v>
      </c>
      <c r="AF17" s="15">
        <v>1.62883</v>
      </c>
      <c r="AG17" s="15">
        <v>0.63976299999999997</v>
      </c>
      <c r="AH17" s="15">
        <v>1.0366</v>
      </c>
      <c r="AI17" s="15">
        <v>2.0433599999999998</v>
      </c>
      <c r="AJ17" s="15">
        <f t="shared" si="9"/>
        <v>3.85748378110643</v>
      </c>
      <c r="AK17" s="15">
        <f t="shared" si="10"/>
        <v>0.5455305879874961</v>
      </c>
      <c r="AM17" s="15">
        <v>1.25098</v>
      </c>
      <c r="AN17" s="15">
        <v>0.27732600000000002</v>
      </c>
      <c r="AO17" s="15">
        <v>0.39078099999999999</v>
      </c>
      <c r="AP17" s="15">
        <v>0.26740900000000001</v>
      </c>
      <c r="AQ17" s="15">
        <f t="shared" si="11"/>
        <v>5.0226105190966974</v>
      </c>
      <c r="AR17" s="15">
        <f t="shared" si="12"/>
        <v>0.71030439146243207</v>
      </c>
      <c r="AU17" s="6">
        <v>0.55584415584415503</v>
      </c>
      <c r="AV17" s="6">
        <v>0.64075621752524303</v>
      </c>
      <c r="AW17" s="6">
        <v>0.50909090909090904</v>
      </c>
      <c r="AX17" s="6">
        <v>0.690051381640166</v>
      </c>
      <c r="AY17" s="6">
        <v>0.48775836532001698</v>
      </c>
      <c r="AZ17" s="6">
        <v>0.75653255177128298</v>
      </c>
      <c r="BA17" s="6">
        <v>0.46002757992087401</v>
      </c>
      <c r="BB17" s="6">
        <v>0.63240719278050295</v>
      </c>
      <c r="BC17" s="5">
        <v>0.56265236200034596</v>
      </c>
      <c r="BD17" s="5">
        <v>1.8526803945319199</v>
      </c>
      <c r="BE17" s="6">
        <v>0.59421048624329398</v>
      </c>
      <c r="BF17" s="6">
        <v>0.34362346426717399</v>
      </c>
    </row>
    <row r="18" spans="1:58" x14ac:dyDescent="0.25">
      <c r="A18" s="9">
        <v>1.5934200000000001</v>
      </c>
      <c r="B18" s="10">
        <f t="shared" si="0"/>
        <v>3.9432072568309584</v>
      </c>
      <c r="C18" s="10">
        <f t="shared" si="1"/>
        <v>0.55765371818583498</v>
      </c>
      <c r="D18" s="15">
        <v>0.62776900000000002</v>
      </c>
      <c r="E18" s="15">
        <v>0.82672999999999996</v>
      </c>
      <c r="F18" s="15">
        <v>3.2963300000000002</v>
      </c>
      <c r="G18" s="10">
        <f t="shared" si="2"/>
        <v>188.86579688235867</v>
      </c>
      <c r="H18" s="7"/>
      <c r="I18" s="18">
        <v>1.2092799999999999</v>
      </c>
      <c r="J18" s="18">
        <f t="shared" si="3"/>
        <v>5.1958068496788066</v>
      </c>
      <c r="K18" s="18">
        <f t="shared" si="4"/>
        <v>0.73479805142867927</v>
      </c>
      <c r="L18" s="18">
        <v>0.40567399999999998</v>
      </c>
      <c r="M18" s="18">
        <v>0.27683200000000002</v>
      </c>
      <c r="N18" s="18">
        <v>1.5345</v>
      </c>
      <c r="Q18" s="16">
        <v>1.2092799999999999</v>
      </c>
      <c r="R18" s="16">
        <f t="shared" si="5"/>
        <v>5.1958068496788066</v>
      </c>
      <c r="S18" s="16">
        <f t="shared" si="6"/>
        <v>0.73479805142867927</v>
      </c>
      <c r="T18" s="17">
        <v>0.242952</v>
      </c>
      <c r="U18" s="17">
        <v>0.36896699999999999</v>
      </c>
      <c r="V18" s="17">
        <v>0.54550699999999996</v>
      </c>
      <c r="Y18" s="15">
        <v>0.93352000000000002</v>
      </c>
      <c r="Z18" s="15">
        <v>0.41427199999999997</v>
      </c>
      <c r="AA18" s="15">
        <v>5.3811499999999998E-2</v>
      </c>
      <c r="AB18" s="15">
        <v>0.51232500000000003</v>
      </c>
      <c r="AC18" s="15">
        <f t="shared" si="7"/>
        <v>6.7306381300664002</v>
      </c>
      <c r="AD18" s="15">
        <f t="shared" si="8"/>
        <v>0.9518559726965391</v>
      </c>
      <c r="AF18" s="15">
        <v>1.5934200000000001</v>
      </c>
      <c r="AG18" s="15">
        <v>0.58040700000000001</v>
      </c>
      <c r="AH18" s="15">
        <v>0.97516899999999995</v>
      </c>
      <c r="AI18" s="15">
        <v>2.3155899999999998</v>
      </c>
      <c r="AJ18" s="15">
        <f t="shared" si="9"/>
        <v>3.9432072568309584</v>
      </c>
      <c r="AK18" s="15">
        <f t="shared" si="10"/>
        <v>0.55765371818583498</v>
      </c>
      <c r="AM18" s="15">
        <v>1.2092799999999999</v>
      </c>
      <c r="AN18" s="15">
        <v>0.22835900000000001</v>
      </c>
      <c r="AO18" s="15">
        <v>0.36662699999999998</v>
      </c>
      <c r="AP18" s="15">
        <v>0.31770399999999999</v>
      </c>
      <c r="AQ18" s="15">
        <f t="shared" si="11"/>
        <v>5.1958068496788066</v>
      </c>
      <c r="AR18" s="15">
        <f t="shared" si="12"/>
        <v>0.73479805142867927</v>
      </c>
      <c r="AU18" s="6">
        <v>0.56277056277056203</v>
      </c>
      <c r="AV18" s="6">
        <v>0.60872890645921296</v>
      </c>
      <c r="AW18" s="6">
        <v>0.52294372294372304</v>
      </c>
      <c r="AX18" s="6">
        <v>0.71411424949475599</v>
      </c>
      <c r="AY18" s="6">
        <v>0.496605155323671</v>
      </c>
      <c r="AZ18" s="6">
        <v>0.69174527467951097</v>
      </c>
      <c r="BA18" s="6">
        <v>0.46348803495028101</v>
      </c>
      <c r="BB18" s="6">
        <v>0.65129668844511301</v>
      </c>
      <c r="BC18" s="5">
        <v>0.56439107111956999</v>
      </c>
      <c r="BD18" s="5">
        <v>2.0036061602353299</v>
      </c>
      <c r="BE18" s="6">
        <v>0.61107264232566105</v>
      </c>
      <c r="BF18" s="6">
        <v>0.297760858279978</v>
      </c>
    </row>
    <row r="19" spans="1:58" x14ac:dyDescent="0.25">
      <c r="A19" s="9">
        <v>1.55952</v>
      </c>
      <c r="B19" s="10">
        <f t="shared" si="0"/>
        <v>4.0289225576969745</v>
      </c>
      <c r="C19" s="10">
        <f t="shared" si="1"/>
        <v>0.56977569228459601</v>
      </c>
      <c r="D19" s="15">
        <v>0.58020799999999995</v>
      </c>
      <c r="E19" s="15">
        <v>0.80128100000000002</v>
      </c>
      <c r="F19" s="15">
        <v>3.7815300000000001</v>
      </c>
      <c r="G19" s="10">
        <f t="shared" si="2"/>
        <v>216.66570910210618</v>
      </c>
      <c r="H19" s="7"/>
      <c r="I19" s="18">
        <v>1.1702699999999999</v>
      </c>
      <c r="J19" s="18">
        <f t="shared" si="3"/>
        <v>5.369004851170744</v>
      </c>
      <c r="K19" s="18">
        <f t="shared" si="4"/>
        <v>0.75929194769726061</v>
      </c>
      <c r="L19" s="18">
        <v>0.39489099999999999</v>
      </c>
      <c r="M19" s="18">
        <v>0.22020600000000001</v>
      </c>
      <c r="N19" s="18">
        <v>1.1636</v>
      </c>
      <c r="Q19" s="16">
        <v>1.1702699999999999</v>
      </c>
      <c r="R19" s="16">
        <f t="shared" si="5"/>
        <v>5.369004851170744</v>
      </c>
      <c r="S19" s="16">
        <f t="shared" si="6"/>
        <v>0.75929194769726061</v>
      </c>
      <c r="T19" s="17">
        <v>0.20186499999999999</v>
      </c>
      <c r="U19" s="17">
        <v>0.322768</v>
      </c>
      <c r="V19" s="17">
        <v>0.61455000000000004</v>
      </c>
      <c r="Y19" s="15">
        <v>0.89462299999999995</v>
      </c>
      <c r="Z19" s="15">
        <v>0.49363800000000002</v>
      </c>
      <c r="AA19" s="15">
        <v>4.3946199999999998E-2</v>
      </c>
      <c r="AB19" s="15">
        <v>0.37408000000000002</v>
      </c>
      <c r="AC19" s="15">
        <f t="shared" si="7"/>
        <v>7.0232771873510815</v>
      </c>
      <c r="AD19" s="15">
        <f t="shared" si="8"/>
        <v>0.99324138506574644</v>
      </c>
      <c r="AF19" s="15">
        <v>1.55952</v>
      </c>
      <c r="AG19" s="15">
        <v>0.532524</v>
      </c>
      <c r="AH19" s="15">
        <v>0.85869200000000001</v>
      </c>
      <c r="AI19" s="15">
        <v>1.70164</v>
      </c>
      <c r="AJ19" s="15">
        <f t="shared" si="9"/>
        <v>4.0289225576969745</v>
      </c>
      <c r="AK19" s="15">
        <f t="shared" si="10"/>
        <v>0.56977569228459601</v>
      </c>
      <c r="AM19" s="15">
        <v>1.1702699999999999</v>
      </c>
      <c r="AN19" s="15">
        <v>0.18692600000000001</v>
      </c>
      <c r="AO19" s="15">
        <v>0.32576699999999997</v>
      </c>
      <c r="AP19" s="15">
        <v>0.36544700000000002</v>
      </c>
      <c r="AQ19" s="15">
        <f t="shared" si="11"/>
        <v>5.369004851170744</v>
      </c>
      <c r="AR19" s="15">
        <f t="shared" si="12"/>
        <v>0.75929194769726061</v>
      </c>
      <c r="AU19" s="6">
        <v>0.58008658008657998</v>
      </c>
      <c r="AV19" s="6">
        <v>0.66350709074340597</v>
      </c>
      <c r="AW19" s="6">
        <v>0.54025974025974</v>
      </c>
      <c r="AX19" s="6">
        <v>0.64472687970685305</v>
      </c>
      <c r="AY19" s="6">
        <v>0.50172983463833698</v>
      </c>
      <c r="AZ19" s="6">
        <v>0.75786636703295795</v>
      </c>
      <c r="BA19" s="6">
        <v>0.49848389010462202</v>
      </c>
      <c r="BB19" s="6">
        <v>0.616169612584615</v>
      </c>
      <c r="BC19" s="5">
        <v>0.57119529330333896</v>
      </c>
      <c r="BD19" s="5">
        <v>2.1611143796504502</v>
      </c>
      <c r="BE19" s="6">
        <v>0.62965800311472497</v>
      </c>
      <c r="BF19" s="6">
        <v>0.35689219588164001</v>
      </c>
    </row>
    <row r="20" spans="1:58" x14ac:dyDescent="0.25">
      <c r="A20" s="9">
        <v>1.5270300000000001</v>
      </c>
      <c r="B20" s="10">
        <f t="shared" si="0"/>
        <v>4.1146443142437183</v>
      </c>
      <c r="C20" s="10">
        <f t="shared" si="1"/>
        <v>0.58189857935448097</v>
      </c>
      <c r="D20" s="15">
        <v>0.51406799999999997</v>
      </c>
      <c r="E20" s="15">
        <v>0.77146999999999999</v>
      </c>
      <c r="F20" s="15">
        <v>4.2490699999999997</v>
      </c>
      <c r="G20" s="10">
        <f t="shared" si="2"/>
        <v>243.4537778556527</v>
      </c>
      <c r="H20" s="7"/>
      <c r="I20" s="18">
        <v>1.1336999999999999</v>
      </c>
      <c r="J20" s="18">
        <f t="shared" si="3"/>
        <v>5.5421939729907264</v>
      </c>
      <c r="K20" s="18">
        <f t="shared" si="4"/>
        <v>0.78378458819059116</v>
      </c>
      <c r="L20" s="18">
        <v>0.377166</v>
      </c>
      <c r="M20" s="18">
        <v>0.174898</v>
      </c>
      <c r="N20" s="18">
        <v>0.89333700000000005</v>
      </c>
      <c r="Q20" s="16">
        <v>1.1336999999999999</v>
      </c>
      <c r="R20" s="16">
        <f t="shared" si="5"/>
        <v>5.5421939729907264</v>
      </c>
      <c r="S20" s="16">
        <f t="shared" si="6"/>
        <v>0.78378458819059116</v>
      </c>
      <c r="T20" s="17">
        <v>0.15751100000000001</v>
      </c>
      <c r="U20" s="17">
        <v>0.24551200000000001</v>
      </c>
      <c r="V20" s="17">
        <v>0.65559199999999995</v>
      </c>
      <c r="Y20" s="15">
        <v>0.85883799999999999</v>
      </c>
      <c r="Z20" s="15">
        <v>0.45076699999999997</v>
      </c>
      <c r="AA20" s="15">
        <v>2.9242799999999999E-2</v>
      </c>
      <c r="AB20" s="15">
        <v>0.208147</v>
      </c>
      <c r="AC20" s="15">
        <f t="shared" si="7"/>
        <v>7.3159144182949358</v>
      </c>
      <c r="AD20" s="15">
        <f t="shared" si="8"/>
        <v>1.0346265391513569</v>
      </c>
      <c r="AF20" s="15">
        <v>1.5270300000000001</v>
      </c>
      <c r="AG20" s="15">
        <v>0.49174800000000002</v>
      </c>
      <c r="AH20" s="15">
        <v>0.88589700000000005</v>
      </c>
      <c r="AI20" s="15">
        <v>0.97644799999999998</v>
      </c>
      <c r="AJ20" s="15">
        <f t="shared" si="9"/>
        <v>4.1146443142437183</v>
      </c>
      <c r="AK20" s="15">
        <f t="shared" si="10"/>
        <v>0.58189857935448097</v>
      </c>
      <c r="AM20" s="15">
        <v>1.1336999999999999</v>
      </c>
      <c r="AN20" s="15">
        <v>0.146205</v>
      </c>
      <c r="AO20" s="15">
        <v>0.24846799999999999</v>
      </c>
      <c r="AP20" s="15">
        <v>0.42261199999999999</v>
      </c>
      <c r="AQ20" s="15">
        <f t="shared" si="11"/>
        <v>5.5421939729907264</v>
      </c>
      <c r="AR20" s="15">
        <f t="shared" si="12"/>
        <v>0.78378458819059116</v>
      </c>
      <c r="AU20" s="6">
        <v>0.60606060606060597</v>
      </c>
      <c r="AV20" s="6">
        <v>0.63552750468638297</v>
      </c>
      <c r="AW20" s="6">
        <v>0.55930735930735898</v>
      </c>
      <c r="AX20" s="6">
        <v>0.56199222821385697</v>
      </c>
      <c r="AY20" s="6">
        <v>0.50866488824631695</v>
      </c>
      <c r="AZ20" s="6">
        <v>0.78754817646434805</v>
      </c>
      <c r="BA20" s="6">
        <v>0.50365807184137201</v>
      </c>
      <c r="BB20" s="6">
        <v>0.653950568295663</v>
      </c>
      <c r="BC20" s="5">
        <v>0.58650036338466804</v>
      </c>
      <c r="BD20" s="5">
        <v>2.5023844955874699</v>
      </c>
      <c r="BE20" s="6">
        <v>0.64317563592316995</v>
      </c>
      <c r="BF20" s="6">
        <v>0.402879390898078</v>
      </c>
    </row>
    <row r="21" spans="1:58" x14ac:dyDescent="0.25">
      <c r="A21" s="9">
        <v>1.49587</v>
      </c>
      <c r="B21" s="10">
        <f t="shared" si="0"/>
        <v>4.2003551827228209</v>
      </c>
      <c r="C21" s="10">
        <f t="shared" si="1"/>
        <v>0.59401992661907332</v>
      </c>
      <c r="D21" s="15">
        <v>0.43783499999999997</v>
      </c>
      <c r="E21" s="15">
        <v>0.73809800000000003</v>
      </c>
      <c r="F21" s="15">
        <v>4.5061499999999999</v>
      </c>
      <c r="G21" s="10">
        <f t="shared" si="2"/>
        <v>258.18337685287588</v>
      </c>
      <c r="H21" s="7"/>
      <c r="I21" s="18">
        <v>1.09935</v>
      </c>
      <c r="J21" s="18">
        <f t="shared" si="3"/>
        <v>5.7153639033788926</v>
      </c>
      <c r="K21" s="18">
        <f t="shared" si="4"/>
        <v>0.80827451460560606</v>
      </c>
      <c r="L21" s="18">
        <v>0.35516799999999998</v>
      </c>
      <c r="M21" s="18">
        <v>0.13938600000000001</v>
      </c>
      <c r="N21" s="18">
        <v>0.69833599999999996</v>
      </c>
      <c r="Q21" s="16">
        <v>1.09935</v>
      </c>
      <c r="R21" s="16">
        <f t="shared" si="5"/>
        <v>5.7153639033788926</v>
      </c>
      <c r="S21" s="16">
        <f t="shared" si="6"/>
        <v>0.80827451460560606</v>
      </c>
      <c r="T21" s="17">
        <v>0.105033</v>
      </c>
      <c r="U21" s="17">
        <v>0.20244799999999999</v>
      </c>
      <c r="V21" s="17">
        <v>0.67525000000000002</v>
      </c>
      <c r="Y21" s="15">
        <v>0.82580600000000004</v>
      </c>
      <c r="Z21" s="15">
        <v>0.37732500000000002</v>
      </c>
      <c r="AA21" s="15">
        <v>2.2085500000000001E-2</v>
      </c>
      <c r="AB21" s="15">
        <v>8.3495600000000003E-2</v>
      </c>
      <c r="AC21" s="15">
        <f t="shared" si="7"/>
        <v>7.6085488688379428</v>
      </c>
      <c r="AD21" s="15">
        <f t="shared" si="8"/>
        <v>1.0760113000289089</v>
      </c>
      <c r="AF21" s="15">
        <v>1.49587</v>
      </c>
      <c r="AG21" s="15">
        <v>0.45835999999999999</v>
      </c>
      <c r="AH21" s="15">
        <v>0.86934</v>
      </c>
      <c r="AI21" s="15">
        <v>1.0862400000000001</v>
      </c>
      <c r="AJ21" s="15">
        <f t="shared" si="9"/>
        <v>4.2003551827228209</v>
      </c>
      <c r="AK21" s="15">
        <f t="shared" si="10"/>
        <v>0.59401992661907332</v>
      </c>
      <c r="AM21" s="15">
        <v>1.09935</v>
      </c>
      <c r="AN21" s="15">
        <v>9.8138600000000006E-2</v>
      </c>
      <c r="AO21" s="15">
        <v>0.20025799999999999</v>
      </c>
      <c r="AP21" s="15">
        <v>0.44511400000000001</v>
      </c>
      <c r="AQ21" s="15">
        <f t="shared" si="11"/>
        <v>5.7153639033788926</v>
      </c>
      <c r="AR21" s="15">
        <f t="shared" si="12"/>
        <v>0.80827451460560606</v>
      </c>
      <c r="AU21" s="6">
        <v>0.61125541125541105</v>
      </c>
      <c r="AV21" s="6">
        <v>0.60216122699433705</v>
      </c>
      <c r="AW21" s="6">
        <v>0.56623376623376598</v>
      </c>
      <c r="AX21" s="6">
        <v>0.623422861073061</v>
      </c>
      <c r="AY21" s="6">
        <v>0.50859417050048505</v>
      </c>
      <c r="AZ21" s="6">
        <v>0.82803408595349104</v>
      </c>
      <c r="BA21" s="6">
        <v>0.50702187928480702</v>
      </c>
      <c r="BB21" s="6">
        <v>0.72817080692876701</v>
      </c>
      <c r="BC21" s="5">
        <v>0.58829444540577902</v>
      </c>
      <c r="BD21" s="5">
        <v>2.8173524831285599</v>
      </c>
      <c r="BE21" s="6">
        <v>0.65159010209378698</v>
      </c>
      <c r="BF21" s="6">
        <v>0.33073542135317502</v>
      </c>
    </row>
    <row r="22" spans="1:58" x14ac:dyDescent="0.25">
      <c r="A22" s="9">
        <v>1.4659500000000001</v>
      </c>
      <c r="B22" s="10">
        <f t="shared" si="0"/>
        <v>4.2860843188236881</v>
      </c>
      <c r="C22" s="10">
        <f t="shared" si="1"/>
        <v>0.60614385731551079</v>
      </c>
      <c r="D22" s="15">
        <v>0.38045800000000002</v>
      </c>
      <c r="E22" s="15">
        <v>0.70197299999999996</v>
      </c>
      <c r="F22" s="15">
        <v>4.4126599999999998</v>
      </c>
      <c r="G22" s="10">
        <f t="shared" si="2"/>
        <v>252.82679442619784</v>
      </c>
      <c r="H22" s="7"/>
      <c r="I22" s="18">
        <v>1.0670200000000001</v>
      </c>
      <c r="J22" s="18">
        <f t="shared" si="3"/>
        <v>5.888535648047446</v>
      </c>
      <c r="K22" s="18">
        <f t="shared" si="4"/>
        <v>0.83276469759861405</v>
      </c>
      <c r="L22" s="18">
        <v>0.33006799999999997</v>
      </c>
      <c r="M22" s="18">
        <v>0.112161</v>
      </c>
      <c r="N22" s="18">
        <v>0.54752100000000004</v>
      </c>
      <c r="Q22" s="16">
        <v>1.0670200000000001</v>
      </c>
      <c r="R22" s="16">
        <f t="shared" si="5"/>
        <v>5.888535648047446</v>
      </c>
      <c r="S22" s="16">
        <f t="shared" si="6"/>
        <v>0.83276469759861405</v>
      </c>
      <c r="T22" s="17">
        <v>6.7083400000000001E-2</v>
      </c>
      <c r="U22" s="17">
        <v>0.19823199999999999</v>
      </c>
      <c r="V22" s="17">
        <v>0.69018000000000002</v>
      </c>
      <c r="Y22" s="15">
        <v>0.79522099999999996</v>
      </c>
      <c r="Z22" s="15">
        <v>0.31404900000000002</v>
      </c>
      <c r="AA22" s="15">
        <v>1.6953699999999999E-2</v>
      </c>
      <c r="AB22" s="15">
        <v>3.2533399999999997E-2</v>
      </c>
      <c r="AC22" s="15">
        <f t="shared" si="7"/>
        <v>7.9011813158601027</v>
      </c>
      <c r="AD22" s="15">
        <f t="shared" si="8"/>
        <v>1.1173957775658254</v>
      </c>
      <c r="AF22" s="15">
        <v>1.4659500000000001</v>
      </c>
      <c r="AG22" s="15">
        <v>0.36059099999999999</v>
      </c>
      <c r="AH22" s="15">
        <v>0.68298300000000001</v>
      </c>
      <c r="AI22" s="15">
        <v>0.93226799999999999</v>
      </c>
      <c r="AJ22" s="15">
        <f t="shared" si="9"/>
        <v>4.2860843188236881</v>
      </c>
      <c r="AK22" s="15">
        <f t="shared" si="10"/>
        <v>0.60614385731551079</v>
      </c>
      <c r="AM22" s="15">
        <v>1.0670200000000001</v>
      </c>
      <c r="AN22" s="15">
        <v>6.4858299999999994E-2</v>
      </c>
      <c r="AO22" s="15">
        <v>0.200572</v>
      </c>
      <c r="AP22" s="15">
        <v>0.45583200000000001</v>
      </c>
      <c r="AQ22" s="15">
        <f t="shared" si="11"/>
        <v>5.888535648047446</v>
      </c>
      <c r="AR22" s="15">
        <f t="shared" si="12"/>
        <v>0.83276469759861405</v>
      </c>
      <c r="AU22" s="6">
        <v>0.628571428571428</v>
      </c>
      <c r="AV22" s="6">
        <v>0.53811431114501795</v>
      </c>
      <c r="AW22" s="6">
        <v>0.58008658008657998</v>
      </c>
      <c r="AX22" s="6">
        <v>0.67685822558986697</v>
      </c>
      <c r="AY22" s="6">
        <v>0.52250199384755602</v>
      </c>
      <c r="AZ22" s="6">
        <v>0.86580521975539504</v>
      </c>
      <c r="BA22" s="6">
        <v>0.51216070214863996</v>
      </c>
      <c r="BB22" s="6">
        <v>0.78619471738438595</v>
      </c>
      <c r="BC22" s="5">
        <v>0.60195826267520303</v>
      </c>
      <c r="BD22" s="5">
        <v>3.2964111437965</v>
      </c>
      <c r="BE22" s="6">
        <v>0.67016881813462503</v>
      </c>
      <c r="BF22" s="6">
        <v>0.37018169233431297</v>
      </c>
    </row>
    <row r="23" spans="1:58" x14ac:dyDescent="0.25">
      <c r="A23" s="9">
        <v>1.4372</v>
      </c>
      <c r="B23" s="10">
        <f t="shared" si="0"/>
        <v>4.3718238986776967</v>
      </c>
      <c r="C23" s="10">
        <f t="shared" si="1"/>
        <v>0.61826926498168178</v>
      </c>
      <c r="D23" s="15">
        <v>0.36723299999999998</v>
      </c>
      <c r="E23" s="15">
        <v>0.66366999999999998</v>
      </c>
      <c r="F23" s="15">
        <v>3.9862000000000002</v>
      </c>
      <c r="G23" s="10">
        <f t="shared" si="2"/>
        <v>228.39243629504878</v>
      </c>
      <c r="H23" s="7"/>
      <c r="I23" s="18">
        <v>1.03653</v>
      </c>
      <c r="J23" s="18">
        <f t="shared" si="3"/>
        <v>6.061749594492766</v>
      </c>
      <c r="K23" s="18">
        <f t="shared" si="4"/>
        <v>0.8572608488241279</v>
      </c>
      <c r="L23" s="18">
        <v>0.30369299999999999</v>
      </c>
      <c r="M23" s="18">
        <v>9.16603E-2</v>
      </c>
      <c r="N23" s="18">
        <v>0.42916700000000002</v>
      </c>
      <c r="Q23" s="16">
        <v>1.03653</v>
      </c>
      <c r="R23" s="16">
        <f t="shared" si="5"/>
        <v>6.061749594492766</v>
      </c>
      <c r="S23" s="16">
        <f t="shared" si="6"/>
        <v>0.8572608488241279</v>
      </c>
      <c r="T23" s="17">
        <v>7.5888899999999995E-2</v>
      </c>
      <c r="U23" s="17">
        <v>0.18829399999999999</v>
      </c>
      <c r="V23" s="17">
        <v>0.69209500000000002</v>
      </c>
      <c r="Y23" s="15">
        <v>0.76681999999999995</v>
      </c>
      <c r="Z23" s="15">
        <v>0.26082499999999997</v>
      </c>
      <c r="AA23" s="15">
        <v>1.7370300000000002E-2</v>
      </c>
      <c r="AB23" s="15">
        <v>4.0656499999999998E-2</v>
      </c>
      <c r="AC23" s="15">
        <f t="shared" si="7"/>
        <v>8.1938203322547487</v>
      </c>
      <c r="AD23" s="15">
        <f t="shared" si="8"/>
        <v>1.1587811841523086</v>
      </c>
      <c r="AF23" s="15">
        <v>1.4372</v>
      </c>
      <c r="AG23" s="15">
        <v>0.50304599999999999</v>
      </c>
      <c r="AH23" s="15">
        <v>0.63178999999999996</v>
      </c>
      <c r="AI23" s="15">
        <v>0.212787</v>
      </c>
      <c r="AJ23" s="15">
        <f t="shared" si="9"/>
        <v>4.3718238986776967</v>
      </c>
      <c r="AK23" s="15">
        <f t="shared" si="10"/>
        <v>0.61826926498168178</v>
      </c>
      <c r="AM23" s="15">
        <v>1.03653</v>
      </c>
      <c r="AN23" s="15">
        <v>9.1748800000000005E-2</v>
      </c>
      <c r="AO23" s="15">
        <v>0.18046699999999999</v>
      </c>
      <c r="AP23" s="15">
        <v>0.49278499999999997</v>
      </c>
      <c r="AQ23" s="15">
        <f t="shared" si="11"/>
        <v>6.061749594492766</v>
      </c>
      <c r="AR23" s="15">
        <f t="shared" si="12"/>
        <v>0.8572608488241279</v>
      </c>
      <c r="AU23" s="6">
        <v>0.63549783549783501</v>
      </c>
      <c r="AV23" s="6">
        <v>0.47137404947818801</v>
      </c>
      <c r="AW23" s="6">
        <v>0.607792207792207</v>
      </c>
      <c r="AX23" s="6">
        <v>0.63686647131239904</v>
      </c>
      <c r="AY23" s="6">
        <v>0.55405389477985101</v>
      </c>
      <c r="AZ23" s="6">
        <v>0.802341936016155</v>
      </c>
      <c r="BA23" s="6">
        <v>0.51731602581983405</v>
      </c>
      <c r="BB23" s="6">
        <v>0.83477191562587105</v>
      </c>
      <c r="BC23" s="5">
        <v>0.613885585741477</v>
      </c>
      <c r="BD23" s="5">
        <v>3.6311057276345302</v>
      </c>
      <c r="BE23" s="6">
        <v>0.69217400934417705</v>
      </c>
      <c r="BF23" s="6">
        <v>0.56056065063159699</v>
      </c>
    </row>
    <row r="24" spans="1:58" x14ac:dyDescent="0.25">
      <c r="A24" s="9">
        <v>1.40957</v>
      </c>
      <c r="B24" s="10">
        <f t="shared" si="0"/>
        <v>4.457519177607062</v>
      </c>
      <c r="C24" s="10">
        <f t="shared" si="1"/>
        <v>0.63038840755100722</v>
      </c>
      <c r="D24" s="15">
        <v>0.38568999999999998</v>
      </c>
      <c r="E24" s="15">
        <v>0.62350399999999995</v>
      </c>
      <c r="F24" s="15">
        <v>3.3930199999999999</v>
      </c>
      <c r="G24" s="10">
        <f t="shared" si="2"/>
        <v>194.40572580347859</v>
      </c>
      <c r="H24" s="7"/>
      <c r="I24" s="18">
        <v>1.0077400000000001</v>
      </c>
      <c r="J24" s="18">
        <f t="shared" si="3"/>
        <v>6.234926972413108</v>
      </c>
      <c r="K24" s="18">
        <f t="shared" si="4"/>
        <v>0.88175182847924372</v>
      </c>
      <c r="L24" s="18">
        <v>0.27660400000000002</v>
      </c>
      <c r="M24" s="18">
        <v>7.6327999999999993E-2</v>
      </c>
      <c r="N24" s="18">
        <v>0.33858300000000002</v>
      </c>
      <c r="Q24" s="16">
        <v>1.0077400000000001</v>
      </c>
      <c r="R24" s="16">
        <f t="shared" si="5"/>
        <v>6.234926972413108</v>
      </c>
      <c r="S24" s="16">
        <f t="shared" si="6"/>
        <v>0.88175182847924372</v>
      </c>
      <c r="T24" s="17">
        <v>0.134635</v>
      </c>
      <c r="U24" s="17">
        <v>0.17103499999999999</v>
      </c>
      <c r="V24" s="17">
        <v>0.71278399999999997</v>
      </c>
      <c r="Y24" s="15">
        <v>0.74037799999999998</v>
      </c>
      <c r="Z24" s="15">
        <v>0.22284399999999999</v>
      </c>
      <c r="AA24" s="15">
        <v>9.0451500000000001E-3</v>
      </c>
      <c r="AB24" s="15">
        <v>3.4685199999999999E-2</v>
      </c>
      <c r="AC24" s="15">
        <f t="shared" si="7"/>
        <v>8.4864559821869179</v>
      </c>
      <c r="AD24" s="15">
        <f t="shared" si="8"/>
        <v>1.2001661146491025</v>
      </c>
      <c r="AF24" s="15">
        <v>1.40957</v>
      </c>
      <c r="AG24" s="15">
        <v>0.35075699999999999</v>
      </c>
      <c r="AH24" s="15">
        <v>0.64719099999999996</v>
      </c>
      <c r="AI24" s="15">
        <v>0.35407699999999998</v>
      </c>
      <c r="AJ24" s="15">
        <f t="shared" si="9"/>
        <v>4.457519177607062</v>
      </c>
      <c r="AK24" s="15">
        <f t="shared" si="10"/>
        <v>0.63038840755100722</v>
      </c>
      <c r="AM24" s="15">
        <v>1.0077400000000001</v>
      </c>
      <c r="AN24" s="15">
        <v>0.153146</v>
      </c>
      <c r="AO24" s="15">
        <v>0.17988399999999999</v>
      </c>
      <c r="AP24" s="15">
        <v>0.51041999999999998</v>
      </c>
      <c r="AQ24" s="15">
        <f t="shared" si="11"/>
        <v>6.234926972413108</v>
      </c>
      <c r="AR24" s="15">
        <f t="shared" si="12"/>
        <v>0.88175182847924372</v>
      </c>
      <c r="AU24" s="6">
        <v>0.64935064935064901</v>
      </c>
      <c r="AV24" s="6">
        <v>0.43936215097763798</v>
      </c>
      <c r="AW24" s="6">
        <v>0.61645021645021603</v>
      </c>
      <c r="AX24" s="6">
        <v>0.58481631111804599</v>
      </c>
      <c r="AY24" s="6">
        <v>0.57679436458140898</v>
      </c>
      <c r="AZ24" s="6">
        <v>0.78342297462411503</v>
      </c>
      <c r="BA24" s="6">
        <v>0.53644753332573702</v>
      </c>
      <c r="BB24" s="6">
        <v>0.88198386849642196</v>
      </c>
      <c r="BC24" s="5">
        <v>0.62749403010901506</v>
      </c>
      <c r="BD24" s="5">
        <v>3.9461221664647801</v>
      </c>
      <c r="BE24" s="6">
        <v>0.71075272538501399</v>
      </c>
      <c r="BF24" s="6">
        <v>0.60000692161273494</v>
      </c>
    </row>
    <row r="25" spans="1:58" x14ac:dyDescent="0.25">
      <c r="A25" s="9">
        <v>1.38297</v>
      </c>
      <c r="B25" s="10">
        <f t="shared" si="0"/>
        <v>4.5432549564918876</v>
      </c>
      <c r="C25" s="10">
        <f t="shared" si="1"/>
        <v>0.64251327767896127</v>
      </c>
      <c r="D25" s="15">
        <v>0.407613</v>
      </c>
      <c r="E25" s="15">
        <v>0.58169300000000002</v>
      </c>
      <c r="F25" s="15">
        <v>2.8313600000000001</v>
      </c>
      <c r="G25" s="10">
        <f t="shared" si="2"/>
        <v>162.22497828216078</v>
      </c>
      <c r="H25" s="7"/>
      <c r="I25" s="18">
        <v>0.98050000000000004</v>
      </c>
      <c r="J25" s="18">
        <f t="shared" si="3"/>
        <v>6.4081441174702558</v>
      </c>
      <c r="K25" s="18">
        <f t="shared" si="4"/>
        <v>0.9062484320567803</v>
      </c>
      <c r="L25" s="18">
        <v>0.25061499999999998</v>
      </c>
      <c r="M25" s="18">
        <v>6.4761200000000005E-2</v>
      </c>
      <c r="N25" s="18">
        <v>0.26310499999999998</v>
      </c>
      <c r="Q25" s="16">
        <v>0.98050000000000004</v>
      </c>
      <c r="R25" s="16">
        <f t="shared" si="5"/>
        <v>6.4081441174702558</v>
      </c>
      <c r="S25" s="16">
        <f t="shared" si="6"/>
        <v>0.9062484320567803</v>
      </c>
      <c r="T25" s="17">
        <v>0.20518400000000001</v>
      </c>
      <c r="U25" s="17">
        <v>0.26423799999999997</v>
      </c>
      <c r="V25" s="17">
        <v>0.70255100000000004</v>
      </c>
      <c r="Y25" s="15">
        <v>0.71569899999999997</v>
      </c>
      <c r="Z25" s="15">
        <v>0.18734600000000001</v>
      </c>
      <c r="AA25" s="15">
        <v>8.3255599999999992E-3</v>
      </c>
      <c r="AB25" s="15">
        <v>5.0342199999999997E-2</v>
      </c>
      <c r="AC25" s="15">
        <f t="shared" si="7"/>
        <v>8.7790891243100617</v>
      </c>
      <c r="AD25" s="15">
        <f t="shared" si="8"/>
        <v>1.2415506904881428</v>
      </c>
      <c r="AF25" s="15">
        <v>1.38297</v>
      </c>
      <c r="AG25" s="15">
        <v>0.33659</v>
      </c>
      <c r="AH25" s="15">
        <v>0.68180600000000002</v>
      </c>
      <c r="AI25" s="15">
        <v>6.2095299999999999E-2</v>
      </c>
      <c r="AJ25" s="15">
        <f t="shared" si="9"/>
        <v>4.5432549564918876</v>
      </c>
      <c r="AK25" s="15">
        <f t="shared" si="10"/>
        <v>0.64251327767896127</v>
      </c>
      <c r="AM25" s="15">
        <v>0.98050000000000004</v>
      </c>
      <c r="AN25" s="15">
        <v>0.23588400000000001</v>
      </c>
      <c r="AO25" s="15">
        <v>0.29963699999999999</v>
      </c>
      <c r="AP25" s="15">
        <v>0.52029899999999996</v>
      </c>
      <c r="AQ25" s="15">
        <f t="shared" si="11"/>
        <v>6.4081441174702558</v>
      </c>
      <c r="AR25" s="15">
        <f t="shared" si="12"/>
        <v>0.9062484320567803</v>
      </c>
      <c r="AU25" s="6">
        <v>0.65974025974025896</v>
      </c>
      <c r="AV25" s="6">
        <v>0.36995936862425499</v>
      </c>
      <c r="AW25" s="6">
        <v>0.62683982683982598</v>
      </c>
      <c r="AX25" s="6">
        <v>0.53009977709577105</v>
      </c>
      <c r="AY25" s="6">
        <v>0.60304479183445703</v>
      </c>
      <c r="AZ25" s="6">
        <v>0.75505337225428504</v>
      </c>
      <c r="BA25" s="6">
        <v>0.54874770658421501</v>
      </c>
      <c r="BB25" s="6">
        <v>0.84013467801817399</v>
      </c>
      <c r="BC25" s="5">
        <v>0.63936376535732797</v>
      </c>
      <c r="BD25" s="5">
        <v>4.11021283959162</v>
      </c>
      <c r="BE25" s="6">
        <v>0.72928935802041805</v>
      </c>
      <c r="BF25" s="6">
        <v>0.51478110399722998</v>
      </c>
    </row>
    <row r="26" spans="1:58" x14ac:dyDescent="0.25">
      <c r="A26" s="9">
        <v>1.3573599999999999</v>
      </c>
      <c r="B26" s="10">
        <f t="shared" si="0"/>
        <v>4.6289748535241841</v>
      </c>
      <c r="C26" s="10">
        <f t="shared" si="1"/>
        <v>0.65463590177379116</v>
      </c>
      <c r="D26" s="15">
        <v>0.42219499999999999</v>
      </c>
      <c r="E26" s="15">
        <v>0.53858300000000003</v>
      </c>
      <c r="F26" s="15">
        <v>2.3898999999999999</v>
      </c>
      <c r="G26" s="10">
        <f t="shared" si="2"/>
        <v>136.93118345831545</v>
      </c>
      <c r="H26" s="7"/>
      <c r="I26" s="18">
        <v>0.95469800000000005</v>
      </c>
      <c r="J26" s="18">
        <f t="shared" si="3"/>
        <v>6.581332847853024</v>
      </c>
      <c r="K26" s="18">
        <f t="shared" si="4"/>
        <v>0.93074101719252911</v>
      </c>
      <c r="L26" s="18">
        <v>0.22633800000000001</v>
      </c>
      <c r="M26" s="18">
        <v>5.57905E-2</v>
      </c>
      <c r="N26" s="18">
        <v>0.20813799999999999</v>
      </c>
      <c r="Q26" s="16">
        <v>0.95469800000000005</v>
      </c>
      <c r="R26" s="16">
        <f t="shared" si="5"/>
        <v>6.581332847853024</v>
      </c>
      <c r="S26" s="16">
        <f t="shared" si="6"/>
        <v>0.93074101719252911</v>
      </c>
      <c r="T26" s="17">
        <v>0.29338999999999998</v>
      </c>
      <c r="U26" s="17">
        <v>0.143789</v>
      </c>
      <c r="V26" s="17">
        <v>0.70111199999999996</v>
      </c>
      <c r="Y26" s="15">
        <v>0.69261099999999998</v>
      </c>
      <c r="Z26" s="15">
        <v>0.157531</v>
      </c>
      <c r="AA26" s="15">
        <v>7.8682800000000001E-3</v>
      </c>
      <c r="AB26" s="15">
        <v>3.9347699999999999E-2</v>
      </c>
      <c r="AC26" s="15">
        <f t="shared" si="7"/>
        <v>9.0717376812952537</v>
      </c>
      <c r="AD26" s="15">
        <f t="shared" si="8"/>
        <v>1.2829374463178802</v>
      </c>
      <c r="AF26" s="15">
        <v>1.3573599999999999</v>
      </c>
      <c r="AG26" s="15">
        <v>0.39841199999999999</v>
      </c>
      <c r="AH26" s="15">
        <v>0.60601000000000005</v>
      </c>
      <c r="AI26" s="15">
        <v>0.18785299999999999</v>
      </c>
      <c r="AJ26" s="15">
        <f t="shared" si="9"/>
        <v>4.6289748535241841</v>
      </c>
      <c r="AK26" s="15">
        <f t="shared" si="10"/>
        <v>0.65463590177379116</v>
      </c>
      <c r="AM26" s="15">
        <v>0.95469800000000005</v>
      </c>
      <c r="AN26" s="15">
        <v>0.32375199999999998</v>
      </c>
      <c r="AO26" s="15">
        <v>0.14560500000000001</v>
      </c>
      <c r="AP26" s="15">
        <v>0.51458800000000005</v>
      </c>
      <c r="AQ26" s="15">
        <f t="shared" si="11"/>
        <v>6.581332847853024</v>
      </c>
      <c r="AR26" s="15">
        <f t="shared" si="12"/>
        <v>0.93074101719252911</v>
      </c>
      <c r="AU26" s="6">
        <v>0.68398268398268303</v>
      </c>
      <c r="AV26" s="6">
        <v>0.43276364638180398</v>
      </c>
      <c r="AW26" s="6">
        <v>0.62510822510822495</v>
      </c>
      <c r="AX26" s="6">
        <v>0.46601047669138401</v>
      </c>
      <c r="AY26" s="6">
        <v>0.611839722157834</v>
      </c>
      <c r="AZ26" s="6">
        <v>0.71995576212121704</v>
      </c>
      <c r="BA26" s="6">
        <v>0.58377892061147196</v>
      </c>
      <c r="BB26" s="6">
        <v>0.78476464741310503</v>
      </c>
      <c r="BC26" s="5">
        <v>0.64775165253503997</v>
      </c>
      <c r="BD26" s="5">
        <v>3.95932860356463</v>
      </c>
      <c r="BE26" s="6">
        <v>0.74618252292784204</v>
      </c>
      <c r="BF26" s="6">
        <v>0.56078214223914102</v>
      </c>
    </row>
    <row r="27" spans="1:58" x14ac:dyDescent="0.25">
      <c r="A27" s="9">
        <v>1.3326800000000001</v>
      </c>
      <c r="B27" s="10">
        <f t="shared" si="0"/>
        <v>4.7146991829843516</v>
      </c>
      <c r="C27" s="10">
        <f t="shared" si="1"/>
        <v>0.66675915270858199</v>
      </c>
      <c r="D27" s="15">
        <v>0.43115399999999998</v>
      </c>
      <c r="E27" s="15">
        <v>0.49479699999999999</v>
      </c>
      <c r="F27" s="15">
        <v>2.03613</v>
      </c>
      <c r="G27" s="10">
        <f t="shared" si="2"/>
        <v>116.66165553997232</v>
      </c>
      <c r="H27" s="7"/>
      <c r="I27" s="18">
        <v>0.93021799999999999</v>
      </c>
      <c r="J27" s="18">
        <f t="shared" si="3"/>
        <v>6.7545299136112034</v>
      </c>
      <c r="K27" s="18">
        <f t="shared" si="4"/>
        <v>0.95523478112837334</v>
      </c>
      <c r="L27" s="18">
        <v>0.20522499999999999</v>
      </c>
      <c r="M27" s="18">
        <v>4.8523700000000003E-2</v>
      </c>
      <c r="N27" s="18">
        <v>0.161272</v>
      </c>
      <c r="Q27" s="16">
        <v>0.93021799999999999</v>
      </c>
      <c r="R27" s="16">
        <f t="shared" si="5"/>
        <v>6.7545299136112034</v>
      </c>
      <c r="S27" s="16">
        <f t="shared" si="6"/>
        <v>0.95523478112837334</v>
      </c>
      <c r="T27" s="17">
        <v>0.38865699999999997</v>
      </c>
      <c r="U27" s="17">
        <v>1.7748199999999999E-2</v>
      </c>
      <c r="V27" s="17">
        <v>0.66234199999999999</v>
      </c>
      <c r="Y27" s="15">
        <v>0.67096699999999998</v>
      </c>
      <c r="Z27" s="15">
        <v>0.13569300000000001</v>
      </c>
      <c r="AA27" s="15">
        <v>3.5785700000000001E-3</v>
      </c>
      <c r="AB27" s="15">
        <v>5.6120700000000003E-2</v>
      </c>
      <c r="AC27" s="15">
        <f t="shared" si="7"/>
        <v>9.3643730722667229</v>
      </c>
      <c r="AD27" s="15">
        <f t="shared" si="8"/>
        <v>1.3243223401921007</v>
      </c>
      <c r="AF27" s="15">
        <v>1.3326800000000001</v>
      </c>
      <c r="AG27" s="15">
        <v>0.42376399999999997</v>
      </c>
      <c r="AH27" s="15">
        <v>0.57203999999999999</v>
      </c>
      <c r="AI27" s="15">
        <v>0.16450600000000001</v>
      </c>
      <c r="AJ27" s="15">
        <f t="shared" si="9"/>
        <v>4.7146991829843516</v>
      </c>
      <c r="AK27" s="15">
        <f t="shared" si="10"/>
        <v>0.66675915270858199</v>
      </c>
      <c r="AM27" s="15">
        <v>0.93021799999999999</v>
      </c>
      <c r="AN27" s="15">
        <v>0.40364800000000001</v>
      </c>
      <c r="AO27" s="15">
        <v>2.2028499999999999E-2</v>
      </c>
      <c r="AP27" s="15">
        <v>0.487234</v>
      </c>
      <c r="AQ27" s="15">
        <f t="shared" si="11"/>
        <v>6.7545299136112034</v>
      </c>
      <c r="AR27" s="15">
        <f t="shared" si="12"/>
        <v>0.95523478112837334</v>
      </c>
      <c r="AU27" s="6">
        <v>0.71861471861471804</v>
      </c>
      <c r="AV27" s="6">
        <v>0.456872751932832</v>
      </c>
      <c r="AW27" s="6">
        <v>0.63896103896103895</v>
      </c>
      <c r="AX27" s="6">
        <v>0.41664210289043402</v>
      </c>
      <c r="AY27" s="6">
        <v>0.62062993796482102</v>
      </c>
      <c r="AZ27" s="6">
        <v>0.68755721262075997</v>
      </c>
      <c r="BA27" s="6">
        <v>0.60658303638428002</v>
      </c>
      <c r="BB27" s="6">
        <v>0.72940836748083704</v>
      </c>
      <c r="BC27" s="5">
        <v>0.64769406471707902</v>
      </c>
      <c r="BD27" s="5">
        <v>3.7887246928534299</v>
      </c>
      <c r="BE27" s="6">
        <v>0.78666232912268497</v>
      </c>
      <c r="BF27" s="6">
        <v>0.48220799446270901</v>
      </c>
    </row>
    <row r="28" spans="1:58" x14ac:dyDescent="0.25">
      <c r="A28" s="9">
        <v>1.30888</v>
      </c>
      <c r="B28" s="10">
        <f t="shared" si="0"/>
        <v>4.8004288454094999</v>
      </c>
      <c r="C28" s="10">
        <f t="shared" si="1"/>
        <v>0.67888315783851316</v>
      </c>
      <c r="D28" s="15">
        <v>0.43578800000000001</v>
      </c>
      <c r="E28" s="15">
        <v>0.45122400000000001</v>
      </c>
      <c r="F28" s="15">
        <v>1.7369699999999999</v>
      </c>
      <c r="G28" s="10">
        <f t="shared" si="2"/>
        <v>99.521050140838597</v>
      </c>
      <c r="H28" s="7"/>
      <c r="I28" s="18">
        <v>0.90696299999999996</v>
      </c>
      <c r="J28" s="18">
        <f t="shared" si="3"/>
        <v>6.9277195510506893</v>
      </c>
      <c r="K28" s="18">
        <f t="shared" si="4"/>
        <v>0.97972749454131336</v>
      </c>
      <c r="L28" s="18">
        <v>0.187971</v>
      </c>
      <c r="M28" s="18">
        <v>4.2347000000000003E-2</v>
      </c>
      <c r="N28" s="18">
        <v>0.128415</v>
      </c>
      <c r="Q28" s="16">
        <v>0.90696299999999996</v>
      </c>
      <c r="R28" s="16">
        <f t="shared" si="5"/>
        <v>6.9277195510506893</v>
      </c>
      <c r="S28" s="16">
        <f t="shared" si="6"/>
        <v>0.97972749454131336</v>
      </c>
      <c r="T28" s="17">
        <v>0.44220500000000001</v>
      </c>
      <c r="U28" s="17">
        <v>2.2789400000000001E-2</v>
      </c>
      <c r="V28" s="17">
        <v>0.56680399999999997</v>
      </c>
      <c r="Y28" s="15">
        <v>0.65063499999999996</v>
      </c>
      <c r="Z28" s="15">
        <v>0.12522800000000001</v>
      </c>
      <c r="AA28" s="15">
        <v>2.1183E-3</v>
      </c>
      <c r="AB28" s="15">
        <v>4.4267399999999998E-2</v>
      </c>
      <c r="AC28" s="15">
        <f t="shared" si="7"/>
        <v>9.6570047832956831</v>
      </c>
      <c r="AD28" s="15">
        <f t="shared" si="8"/>
        <v>1.3657067136438605</v>
      </c>
      <c r="AF28" s="15">
        <v>1.30888</v>
      </c>
      <c r="AG28" s="15">
        <v>0.40327600000000002</v>
      </c>
      <c r="AH28" s="15">
        <v>0.50088900000000003</v>
      </c>
      <c r="AI28" s="15">
        <v>0.111233</v>
      </c>
      <c r="AJ28" s="15">
        <f t="shared" si="9"/>
        <v>4.8004288454094999</v>
      </c>
      <c r="AK28" s="15">
        <f t="shared" si="10"/>
        <v>0.67888315783851316</v>
      </c>
      <c r="AM28" s="15">
        <v>0.90696299999999996</v>
      </c>
      <c r="AN28" s="15">
        <v>0.46867399999999998</v>
      </c>
      <c r="AO28" s="15">
        <v>3.36242E-2</v>
      </c>
      <c r="AP28" s="15">
        <v>0.42951099999999998</v>
      </c>
      <c r="AQ28" s="15">
        <f t="shared" si="11"/>
        <v>6.9277195510506893</v>
      </c>
      <c r="AR28" s="15">
        <f t="shared" si="12"/>
        <v>0.97972749454131336</v>
      </c>
      <c r="AU28" s="6">
        <v>0.73073593073593002</v>
      </c>
      <c r="AV28" s="6">
        <v>0.52899585209331501</v>
      </c>
      <c r="AW28" s="6">
        <v>0.65974025974025896</v>
      </c>
      <c r="AX28" s="6">
        <v>0.38464561695536298</v>
      </c>
      <c r="AY28" s="6">
        <v>0.62944844087014196</v>
      </c>
      <c r="AZ28" s="6">
        <v>0.63896429932464505</v>
      </c>
      <c r="BA28" s="6">
        <v>0.61891621125747898</v>
      </c>
      <c r="BB28" s="6">
        <v>0.66866575257432204</v>
      </c>
      <c r="BC28" s="5">
        <v>0.66108766222529802</v>
      </c>
      <c r="BD28" s="5">
        <v>3.4672573109534501</v>
      </c>
      <c r="BE28" s="6">
        <v>0.80355992386225905</v>
      </c>
      <c r="BF28" s="6">
        <v>0.54133241045163505</v>
      </c>
    </row>
    <row r="29" spans="1:58" x14ac:dyDescent="0.25">
      <c r="A29" s="9">
        <v>1.28592</v>
      </c>
      <c r="B29" s="10">
        <f t="shared" si="0"/>
        <v>4.8861401231644166</v>
      </c>
      <c r="C29" s="10">
        <f t="shared" si="1"/>
        <v>0.69100456298344626</v>
      </c>
      <c r="D29" s="15">
        <v>0.43590800000000002</v>
      </c>
      <c r="E29" s="15">
        <v>0.40885100000000002</v>
      </c>
      <c r="F29" s="15">
        <v>1.50206</v>
      </c>
      <c r="G29" s="10">
        <f t="shared" si="2"/>
        <v>86.061698575420422</v>
      </c>
      <c r="H29" s="7"/>
      <c r="I29" s="18">
        <v>0.88484200000000002</v>
      </c>
      <c r="J29" s="18">
        <f t="shared" si="3"/>
        <v>7.1009121483604822</v>
      </c>
      <c r="K29" s="18">
        <f t="shared" si="4"/>
        <v>1.0042206265431264</v>
      </c>
      <c r="L29" s="18">
        <v>0.17494599999999999</v>
      </c>
      <c r="M29" s="18">
        <v>3.6876600000000002E-2</v>
      </c>
      <c r="N29" s="18">
        <v>0.101941</v>
      </c>
      <c r="Q29" s="16">
        <v>0.88484200000000002</v>
      </c>
      <c r="R29" s="16">
        <f t="shared" si="5"/>
        <v>7.1009121483604822</v>
      </c>
      <c r="S29" s="16">
        <f t="shared" si="6"/>
        <v>1.0042206265431264</v>
      </c>
      <c r="T29" s="17">
        <v>0.46502599999999999</v>
      </c>
      <c r="U29" s="17">
        <v>2.7806399999999998E-2</v>
      </c>
      <c r="V29" s="17">
        <v>0.45094099999999998</v>
      </c>
      <c r="Y29" s="15">
        <v>0.63149900000000003</v>
      </c>
      <c r="Z29" s="15">
        <v>0.109291</v>
      </c>
      <c r="AA29" s="15">
        <v>5.0276399999999999E-3</v>
      </c>
      <c r="AB29" s="15">
        <v>5.0926899999999997E-2</v>
      </c>
      <c r="AC29" s="15">
        <f t="shared" si="7"/>
        <v>9.949636194482629</v>
      </c>
      <c r="AD29" s="15">
        <f t="shared" si="8"/>
        <v>1.4070910446915563</v>
      </c>
      <c r="AF29" s="15">
        <v>1.28592</v>
      </c>
      <c r="AG29" s="15">
        <v>0.31695099999999998</v>
      </c>
      <c r="AH29" s="15">
        <v>0.42335699999999998</v>
      </c>
      <c r="AI29" s="15">
        <v>0.18920500000000001</v>
      </c>
      <c r="AJ29" s="15">
        <f t="shared" si="9"/>
        <v>4.8861401231644166</v>
      </c>
      <c r="AK29" s="15">
        <f t="shared" si="10"/>
        <v>0.69100456298344626</v>
      </c>
      <c r="AM29" s="15">
        <v>0.88484200000000002</v>
      </c>
      <c r="AN29" s="15">
        <v>0.45836100000000002</v>
      </c>
      <c r="AO29" s="15">
        <v>2.40959E-2</v>
      </c>
      <c r="AP29" s="15">
        <v>0.33005499999999999</v>
      </c>
      <c r="AQ29" s="15">
        <f t="shared" si="11"/>
        <v>7.1009121483604822</v>
      </c>
      <c r="AR29" s="15">
        <f t="shared" si="12"/>
        <v>1.0042206265431264</v>
      </c>
      <c r="AU29" s="6">
        <v>0.763636363636363</v>
      </c>
      <c r="AV29" s="6">
        <v>0.57045757980337397</v>
      </c>
      <c r="AW29" s="6">
        <v>0.66839826839826799</v>
      </c>
      <c r="AX29" s="6">
        <v>0.33393057024565698</v>
      </c>
      <c r="AY29" s="6">
        <v>0.66083769098702305</v>
      </c>
      <c r="AZ29" s="6">
        <v>0.668618607410434</v>
      </c>
      <c r="BA29" s="6">
        <v>0.62083266216954103</v>
      </c>
      <c r="BB29" s="6">
        <v>0.57149760541854999</v>
      </c>
      <c r="BC29" s="5">
        <v>0.67617124069908197</v>
      </c>
      <c r="BD29" s="5">
        <v>3.1523585395397098</v>
      </c>
      <c r="BE29" s="6">
        <v>0.83057082540231797</v>
      </c>
      <c r="BF29" s="6">
        <v>0.56112822287592901</v>
      </c>
    </row>
    <row r="30" spans="1:58" x14ac:dyDescent="0.25">
      <c r="A30" s="9">
        <v>1.2637499999999999</v>
      </c>
      <c r="B30" s="10">
        <f t="shared" si="0"/>
        <v>4.9718578098354786</v>
      </c>
      <c r="C30" s="10">
        <f t="shared" si="1"/>
        <v>0.70312687448599265</v>
      </c>
      <c r="D30" s="15">
        <v>0.433027</v>
      </c>
      <c r="E30" s="15">
        <v>0.36856</v>
      </c>
      <c r="F30" s="15">
        <v>1.3220400000000001</v>
      </c>
      <c r="G30" s="10">
        <f t="shared" si="2"/>
        <v>75.747312347475358</v>
      </c>
      <c r="H30" s="7"/>
      <c r="I30" s="18">
        <v>0.86377400000000004</v>
      </c>
      <c r="J30" s="18">
        <f t="shared" si="3"/>
        <v>7.2741079346907709</v>
      </c>
      <c r="K30" s="18">
        <f t="shared" si="4"/>
        <v>1.0287142095405433</v>
      </c>
      <c r="L30" s="18">
        <v>0.16615099999999999</v>
      </c>
      <c r="M30" s="18">
        <v>3.1906499999999997E-2</v>
      </c>
      <c r="N30" s="18">
        <v>8.21765E-2</v>
      </c>
      <c r="Q30" s="16">
        <v>0.86377400000000004</v>
      </c>
      <c r="R30" s="16">
        <f t="shared" si="5"/>
        <v>7.2741079346907709</v>
      </c>
      <c r="S30" s="16">
        <f t="shared" si="6"/>
        <v>1.0287142095405433</v>
      </c>
      <c r="T30" s="17">
        <v>0.451125</v>
      </c>
      <c r="U30" s="17">
        <v>2.6966899999999999E-2</v>
      </c>
      <c r="V30" s="17">
        <v>0.339561</v>
      </c>
      <c r="Y30" s="15">
        <v>0.613456</v>
      </c>
      <c r="Z30" s="15">
        <v>9.7626299999999999E-2</v>
      </c>
      <c r="AA30" s="15">
        <v>1.03169E-3</v>
      </c>
      <c r="AB30" s="15">
        <v>3.1443800000000001E-2</v>
      </c>
      <c r="AC30" s="15">
        <f t="shared" si="7"/>
        <v>10.242275415318435</v>
      </c>
      <c r="AD30" s="15">
        <f t="shared" si="8"/>
        <v>1.4484764801903856</v>
      </c>
      <c r="AF30" s="15">
        <v>1.2637499999999999</v>
      </c>
      <c r="AG30" s="15">
        <v>0.28497899999999998</v>
      </c>
      <c r="AH30" s="15">
        <v>0.35092899999999999</v>
      </c>
      <c r="AI30" s="15">
        <v>0.28456399999999998</v>
      </c>
      <c r="AJ30" s="15">
        <f t="shared" si="9"/>
        <v>4.9718578098354786</v>
      </c>
      <c r="AK30" s="15">
        <f t="shared" si="10"/>
        <v>0.70312687448599265</v>
      </c>
      <c r="AM30" s="15">
        <v>0.86377400000000004</v>
      </c>
      <c r="AN30" s="15">
        <v>0.44767099999999999</v>
      </c>
      <c r="AO30" s="15">
        <v>1.47423E-2</v>
      </c>
      <c r="AP30" s="15">
        <v>0.25027500000000003</v>
      </c>
      <c r="AQ30" s="15">
        <f t="shared" si="11"/>
        <v>7.2741079346907709</v>
      </c>
      <c r="AR30" s="15">
        <f t="shared" si="12"/>
        <v>1.0287142095405433</v>
      </c>
      <c r="AU30" s="6">
        <v>0.77748917748917701</v>
      </c>
      <c r="AV30" s="6">
        <v>0.45566864525475997</v>
      </c>
      <c r="AW30" s="6">
        <v>0.682251082251082</v>
      </c>
      <c r="AX30" s="6">
        <v>0.36066366506953901</v>
      </c>
      <c r="AY30" s="6">
        <v>0.67998805655848105</v>
      </c>
      <c r="AZ30" s="6">
        <v>0.70503431775054604</v>
      </c>
      <c r="BA30" s="6">
        <v>0.629728954595278</v>
      </c>
      <c r="BB30" s="6">
        <v>0.478370191684378</v>
      </c>
      <c r="BC30" s="5">
        <v>0.68286028724692804</v>
      </c>
      <c r="BD30" s="5">
        <v>2.9686589375324401</v>
      </c>
      <c r="BE30" s="6">
        <v>0.87106170617753897</v>
      </c>
      <c r="BF30" s="6">
        <v>0.51536251946703504</v>
      </c>
    </row>
    <row r="31" spans="1:58" x14ac:dyDescent="0.25">
      <c r="A31" s="9">
        <v>1.2423299999999999</v>
      </c>
      <c r="B31" s="10">
        <f t="shared" si="0"/>
        <v>5.0575815662340817</v>
      </c>
      <c r="C31" s="10">
        <f t="shared" si="1"/>
        <v>0.71525004437763984</v>
      </c>
      <c r="D31" s="15">
        <v>0.42869699999999999</v>
      </c>
      <c r="E31" s="15">
        <v>0.33097599999999999</v>
      </c>
      <c r="F31" s="15">
        <v>1.1636599999999999</v>
      </c>
      <c r="G31" s="10">
        <f t="shared" si="2"/>
        <v>66.67280678819337</v>
      </c>
      <c r="H31" s="7"/>
      <c r="I31" s="18">
        <v>0.84368600000000005</v>
      </c>
      <c r="J31" s="18">
        <f t="shared" si="3"/>
        <v>7.4473030335688701</v>
      </c>
      <c r="K31" s="18">
        <f t="shared" si="4"/>
        <v>1.0532076953175389</v>
      </c>
      <c r="L31" s="18">
        <v>0.160326</v>
      </c>
      <c r="M31" s="18">
        <v>2.7355399999999998E-2</v>
      </c>
      <c r="N31" s="18">
        <v>6.8720699999999996E-2</v>
      </c>
      <c r="Q31" s="16">
        <v>0.84368600000000005</v>
      </c>
      <c r="R31" s="16">
        <f t="shared" si="5"/>
        <v>7.4473030335688701</v>
      </c>
      <c r="S31" s="16">
        <f t="shared" si="6"/>
        <v>1.0532076953175389</v>
      </c>
      <c r="T31" s="17">
        <v>0.43476799999999999</v>
      </c>
      <c r="U31" s="17">
        <v>2.2141000000000001E-2</v>
      </c>
      <c r="V31" s="17">
        <v>0.28809099999999999</v>
      </c>
      <c r="Y31" s="15">
        <v>0.59641500000000003</v>
      </c>
      <c r="Z31" s="15">
        <v>8.5089999999999999E-2</v>
      </c>
      <c r="AA31" s="15">
        <v>3.4412499999999999E-3</v>
      </c>
      <c r="AB31" s="15">
        <v>4.1332399999999998E-2</v>
      </c>
      <c r="AC31" s="15">
        <f t="shared" si="7"/>
        <v>10.53492166893788</v>
      </c>
      <c r="AD31" s="15">
        <f t="shared" si="8"/>
        <v>1.4898629102750152</v>
      </c>
      <c r="AF31" s="15">
        <v>1.2423299999999999</v>
      </c>
      <c r="AG31" s="15">
        <v>0.20746800000000001</v>
      </c>
      <c r="AH31" s="15">
        <v>0.31443199999999999</v>
      </c>
      <c r="AI31" s="15">
        <v>0.289329</v>
      </c>
      <c r="AJ31" s="15">
        <f t="shared" si="9"/>
        <v>5.0575815662340817</v>
      </c>
      <c r="AK31" s="15">
        <f t="shared" si="10"/>
        <v>0.71525004437763984</v>
      </c>
      <c r="AM31" s="15">
        <v>0.84368600000000005</v>
      </c>
      <c r="AN31" s="15">
        <v>0.42092499999999999</v>
      </c>
      <c r="AO31" s="15">
        <v>1.8706E-2</v>
      </c>
      <c r="AP31" s="15">
        <v>0.19888900000000001</v>
      </c>
      <c r="AQ31" s="15">
        <f t="shared" si="11"/>
        <v>7.4473030335688701</v>
      </c>
      <c r="AR31" s="15">
        <f t="shared" si="12"/>
        <v>1.0532076953175389</v>
      </c>
      <c r="AU31" s="6">
        <v>0.81038961038960999</v>
      </c>
      <c r="AV31" s="6">
        <v>0.40233731555493901</v>
      </c>
      <c r="AW31" s="6">
        <v>0.70129870129870098</v>
      </c>
      <c r="AX31" s="6">
        <v>0.367381617047838</v>
      </c>
      <c r="AY31" s="6">
        <v>0.69927042858882704</v>
      </c>
      <c r="AZ31" s="6">
        <v>0.66587633037759297</v>
      </c>
      <c r="BA31" s="6">
        <v>0.66125021117104599</v>
      </c>
      <c r="BB31" s="6">
        <v>0.43245080205710001</v>
      </c>
      <c r="BC31" s="5">
        <v>0.68449268039453104</v>
      </c>
      <c r="BD31" s="5">
        <v>2.8046236373074902</v>
      </c>
      <c r="BE31" s="6">
        <v>0.89135033742862002</v>
      </c>
      <c r="BF31" s="6">
        <v>0.62043260079598495</v>
      </c>
    </row>
    <row r="32" spans="1:58" x14ac:dyDescent="0.25">
      <c r="A32" s="9">
        <v>1.2216199999999999</v>
      </c>
      <c r="B32" s="10">
        <f t="shared" si="0"/>
        <v>5.1433222337384672</v>
      </c>
      <c r="C32" s="10">
        <f t="shared" si="1"/>
        <v>0.72737560586080219</v>
      </c>
      <c r="D32" s="15">
        <v>0.42263299999999998</v>
      </c>
      <c r="E32" s="15">
        <v>0.29643199999999997</v>
      </c>
      <c r="F32" s="15">
        <v>1.02241</v>
      </c>
      <c r="G32" s="10">
        <f t="shared" si="2"/>
        <v>58.579777931970504</v>
      </c>
      <c r="H32" s="7"/>
      <c r="I32" s="18">
        <v>0.82451200000000002</v>
      </c>
      <c r="J32" s="18">
        <f t="shared" si="3"/>
        <v>7.6204898257145874</v>
      </c>
      <c r="K32" s="18">
        <f t="shared" si="4"/>
        <v>1.0777000063451752</v>
      </c>
      <c r="L32" s="18">
        <v>0.156419</v>
      </c>
      <c r="M32" s="18">
        <v>2.3216199999999999E-2</v>
      </c>
      <c r="N32" s="18">
        <v>5.5910599999999998E-2</v>
      </c>
      <c r="Q32" s="16">
        <v>0.82451200000000002</v>
      </c>
      <c r="R32" s="16">
        <f t="shared" si="5"/>
        <v>7.6204898257145874</v>
      </c>
      <c r="S32" s="16">
        <f t="shared" si="6"/>
        <v>1.0777000063451752</v>
      </c>
      <c r="T32" s="17">
        <v>0.39220899999999997</v>
      </c>
      <c r="U32" s="17">
        <v>1.4986299999999999E-2</v>
      </c>
      <c r="V32" s="17">
        <v>0.25310100000000002</v>
      </c>
      <c r="Y32" s="15">
        <v>0.58029600000000003</v>
      </c>
      <c r="Z32" s="15">
        <v>7.8609499999999999E-2</v>
      </c>
      <c r="AA32" s="15">
        <v>4.4616899999999999E-3</v>
      </c>
      <c r="AB32" s="15">
        <v>3.8490299999999998E-2</v>
      </c>
      <c r="AC32" s="15">
        <f t="shared" si="7"/>
        <v>10.827552330499582</v>
      </c>
      <c r="AD32" s="15">
        <f t="shared" si="8"/>
        <v>1.5312471353096921</v>
      </c>
      <c r="AF32" s="15">
        <v>1.2216199999999999</v>
      </c>
      <c r="AG32" s="15">
        <v>0.257938</v>
      </c>
      <c r="AH32" s="15">
        <v>0.29239199999999999</v>
      </c>
      <c r="AI32" s="15">
        <v>0.42669499999999999</v>
      </c>
      <c r="AJ32" s="15">
        <f t="shared" si="9"/>
        <v>5.1433222337384672</v>
      </c>
      <c r="AK32" s="15">
        <f t="shared" si="10"/>
        <v>0.72737560586080219</v>
      </c>
      <c r="AM32" s="15">
        <v>0.82451200000000002</v>
      </c>
      <c r="AN32" s="15">
        <v>0.38482100000000002</v>
      </c>
      <c r="AO32" s="15">
        <v>2.0424299999999999E-2</v>
      </c>
      <c r="AP32" s="15">
        <v>0.177316</v>
      </c>
      <c r="AQ32" s="15">
        <f t="shared" si="11"/>
        <v>7.6204898257145874</v>
      </c>
      <c r="AR32" s="15">
        <f t="shared" si="12"/>
        <v>1.0777000063451752</v>
      </c>
      <c r="AU32" s="6">
        <v>0.82770562770562695</v>
      </c>
      <c r="AV32" s="6">
        <v>0.34363085364420398</v>
      </c>
      <c r="AW32" s="6">
        <v>0.71341991341991295</v>
      </c>
      <c r="AX32" s="6">
        <v>0.35005211373702699</v>
      </c>
      <c r="AY32" s="6">
        <v>0.70811957585067498</v>
      </c>
      <c r="AZ32" s="6">
        <v>0.59973952296951605</v>
      </c>
      <c r="BA32" s="6">
        <v>0.673354731999387</v>
      </c>
      <c r="BB32" s="6">
        <v>0.502612627832147</v>
      </c>
      <c r="BC32" s="5">
        <v>0.69788849281882603</v>
      </c>
      <c r="BD32" s="5">
        <v>2.48971794428101</v>
      </c>
      <c r="BE32" s="6">
        <v>0.908208063678837</v>
      </c>
      <c r="BF32" s="6">
        <v>0.56144661706177501</v>
      </c>
    </row>
    <row r="33" spans="1:58" x14ac:dyDescent="0.25">
      <c r="A33" s="9">
        <v>1.2016</v>
      </c>
      <c r="B33" s="10">
        <f t="shared" si="0"/>
        <v>5.2290157350029842</v>
      </c>
      <c r="C33" s="10">
        <f t="shared" si="1"/>
        <v>0.73949449703035375</v>
      </c>
      <c r="D33" s="15">
        <v>0.41470400000000002</v>
      </c>
      <c r="E33" s="15">
        <v>0.26501400000000003</v>
      </c>
      <c r="F33" s="15">
        <v>0.91150699999999996</v>
      </c>
      <c r="G33" s="10">
        <f t="shared" si="2"/>
        <v>52.225504096631127</v>
      </c>
      <c r="H33" s="7"/>
      <c r="I33" s="18">
        <v>0.80618900000000004</v>
      </c>
      <c r="J33" s="18">
        <f t="shared" si="3"/>
        <v>7.7936877173709709</v>
      </c>
      <c r="K33" s="18">
        <f t="shared" si="4"/>
        <v>1.1021938870806636</v>
      </c>
      <c r="L33" s="18">
        <v>0.15252399999999999</v>
      </c>
      <c r="M33" s="18">
        <v>1.9524099999999999E-2</v>
      </c>
      <c r="N33" s="18">
        <v>4.8382399999999999E-2</v>
      </c>
      <c r="Q33" s="16">
        <v>0.80618900000000004</v>
      </c>
      <c r="R33" s="16">
        <f t="shared" si="5"/>
        <v>7.7936877173709709</v>
      </c>
      <c r="S33" s="16">
        <f t="shared" si="6"/>
        <v>1.1021938870806636</v>
      </c>
      <c r="T33" s="17">
        <v>0.37763400000000003</v>
      </c>
      <c r="U33" s="17">
        <v>1.5183E-2</v>
      </c>
      <c r="V33" s="17">
        <v>0.34509800000000002</v>
      </c>
      <c r="Y33" s="15">
        <v>0.565025</v>
      </c>
      <c r="Z33" s="15">
        <v>7.3225499999999999E-2</v>
      </c>
      <c r="AA33" s="15">
        <v>2.1116199999999998E-3</v>
      </c>
      <c r="AB33" s="15">
        <v>3.7443499999999998E-2</v>
      </c>
      <c r="AC33" s="15">
        <f t="shared" si="7"/>
        <v>11.120189915808302</v>
      </c>
      <c r="AD33" s="15">
        <f t="shared" si="8"/>
        <v>1.5726323395100625</v>
      </c>
      <c r="AF33" s="15">
        <v>1.2016</v>
      </c>
      <c r="AG33" s="15">
        <v>0.19021399999999999</v>
      </c>
      <c r="AH33" s="15">
        <v>0.27448099999999998</v>
      </c>
      <c r="AI33" s="15">
        <v>0.37153900000000001</v>
      </c>
      <c r="AJ33" s="15">
        <f t="shared" si="9"/>
        <v>5.2290157350029842</v>
      </c>
      <c r="AK33" s="15">
        <f t="shared" si="10"/>
        <v>0.73949449703035375</v>
      </c>
      <c r="AM33" s="15">
        <v>0.80618900000000004</v>
      </c>
      <c r="AN33" s="15">
        <v>0.34861300000000001</v>
      </c>
      <c r="AO33" s="15">
        <v>1.20888E-2</v>
      </c>
      <c r="AP33" s="15">
        <v>0.19297700000000001</v>
      </c>
      <c r="AQ33" s="15">
        <f t="shared" si="11"/>
        <v>7.7936877173709709</v>
      </c>
      <c r="AR33" s="15">
        <f t="shared" si="12"/>
        <v>1.1021938870806636</v>
      </c>
      <c r="AU33" s="6">
        <v>0.83463203463203395</v>
      </c>
      <c r="AV33" s="6">
        <v>0.27689059197737398</v>
      </c>
      <c r="AW33" s="6">
        <v>0.71341991341991295</v>
      </c>
      <c r="AX33" s="6">
        <v>0.30065291480511702</v>
      </c>
      <c r="AY33" s="6">
        <v>0.71696636585432905</v>
      </c>
      <c r="AZ33" s="6">
        <v>0.53495224587774404</v>
      </c>
      <c r="BA33" s="6">
        <v>0.68377617047691197</v>
      </c>
      <c r="BB33" s="6">
        <v>0.53633909944879399</v>
      </c>
      <c r="BC33" s="5">
        <v>0.71132860356463001</v>
      </c>
      <c r="BD33" s="5">
        <v>2.30604602872469</v>
      </c>
      <c r="BE33" s="6">
        <v>0.92677570513929697</v>
      </c>
      <c r="BF33" s="6">
        <v>0.56808444367537603</v>
      </c>
    </row>
    <row r="34" spans="1:58" x14ac:dyDescent="0.25">
      <c r="A34" s="9">
        <v>1.18222</v>
      </c>
      <c r="B34" s="10">
        <f t="shared" si="0"/>
        <v>5.3147344040699585</v>
      </c>
      <c r="C34" s="10">
        <f t="shared" si="1"/>
        <v>0.75161694746466245</v>
      </c>
      <c r="D34" s="15">
        <v>0.40594999999999998</v>
      </c>
      <c r="E34" s="15">
        <v>0.23664499999999999</v>
      </c>
      <c r="F34" s="15">
        <v>0.819411</v>
      </c>
      <c r="G34" s="10">
        <f t="shared" si="2"/>
        <v>46.948791986594294</v>
      </c>
      <c r="H34" s="7"/>
      <c r="I34" s="18">
        <v>0.788663</v>
      </c>
      <c r="J34" s="18">
        <f t="shared" si="3"/>
        <v>7.9668823149806522</v>
      </c>
      <c r="K34" s="18">
        <f t="shared" si="4"/>
        <v>1.1266873019675998</v>
      </c>
      <c r="L34" s="18">
        <v>0.14751600000000001</v>
      </c>
      <c r="M34" s="18">
        <v>1.6320899999999999E-2</v>
      </c>
      <c r="N34" s="18">
        <v>3.9334899999999999E-2</v>
      </c>
      <c r="Q34" s="16">
        <v>0.788663</v>
      </c>
      <c r="R34" s="16">
        <f t="shared" si="5"/>
        <v>7.9668823149806522</v>
      </c>
      <c r="S34" s="16">
        <f t="shared" si="6"/>
        <v>1.1266873019675998</v>
      </c>
      <c r="T34" s="17">
        <v>0.13011300000000001</v>
      </c>
      <c r="U34" s="17">
        <v>1.81681E-2</v>
      </c>
      <c r="V34" s="17">
        <v>0.54762299999999997</v>
      </c>
      <c r="Y34" s="15">
        <v>0.55053700000000005</v>
      </c>
      <c r="Z34" s="15">
        <v>6.4125199999999993E-2</v>
      </c>
      <c r="AA34" s="15">
        <v>2.4042199999999999E-3</v>
      </c>
      <c r="AB34" s="15">
        <v>3.4358600000000003E-2</v>
      </c>
      <c r="AC34" s="15">
        <f t="shared" si="7"/>
        <v>11.412830213372736</v>
      </c>
      <c r="AD34" s="15">
        <f t="shared" si="8"/>
        <v>1.6140179272813147</v>
      </c>
      <c r="AF34" s="15">
        <v>1.18222</v>
      </c>
      <c r="AG34" s="15">
        <v>0.23111000000000001</v>
      </c>
      <c r="AH34" s="15">
        <v>0.26747599999999999</v>
      </c>
      <c r="AI34" s="15">
        <v>0.38912999999999998</v>
      </c>
      <c r="AJ34" s="15">
        <f t="shared" si="9"/>
        <v>5.3147344040699585</v>
      </c>
      <c r="AK34" s="15">
        <f t="shared" si="10"/>
        <v>0.75161694746466245</v>
      </c>
      <c r="AM34" s="15">
        <v>0.788663</v>
      </c>
      <c r="AN34" s="15">
        <v>5.8240199999999999E-2</v>
      </c>
      <c r="AO34" s="15">
        <v>1.67028E-2</v>
      </c>
      <c r="AP34" s="15">
        <v>0.47888599999999998</v>
      </c>
      <c r="AQ34" s="15">
        <f t="shared" si="11"/>
        <v>7.9668823149806522</v>
      </c>
      <c r="AR34" s="15">
        <f t="shared" si="12"/>
        <v>1.1266873019675998</v>
      </c>
      <c r="AU34" s="6">
        <v>0.84675324675324604</v>
      </c>
      <c r="AV34" s="6">
        <v>0.21683745715788399</v>
      </c>
      <c r="AW34" s="6">
        <v>0.75324675324675305</v>
      </c>
      <c r="AX34" s="6">
        <v>0.23265074933966701</v>
      </c>
      <c r="AY34" s="6">
        <v>0.73280006914623996</v>
      </c>
      <c r="AZ34" s="6">
        <v>0.470157111258658</v>
      </c>
      <c r="BA34" s="6">
        <v>0.68898571108657802</v>
      </c>
      <c r="BB34" s="6">
        <v>0.55387710041527005</v>
      </c>
      <c r="BC34" s="5">
        <v>0.73160616023533398</v>
      </c>
      <c r="BD34" s="5">
        <v>2.3783076656861</v>
      </c>
      <c r="BE34" s="6">
        <v>0.94200103824190995</v>
      </c>
      <c r="BF34" s="6">
        <v>0.67313376016611803</v>
      </c>
    </row>
    <row r="35" spans="1:58" x14ac:dyDescent="0.25">
      <c r="A35" s="9">
        <v>1.1634500000000001</v>
      </c>
      <c r="B35" s="10">
        <f t="shared" si="0"/>
        <v>5.4004772935490015</v>
      </c>
      <c r="C35" s="10">
        <f t="shared" si="1"/>
        <v>0.76374282318249442</v>
      </c>
      <c r="D35" s="15">
        <v>0.396727</v>
      </c>
      <c r="E35" s="15">
        <v>0.21116799999999999</v>
      </c>
      <c r="F35" s="15">
        <v>0.72961299999999996</v>
      </c>
      <c r="G35" s="10">
        <f t="shared" si="2"/>
        <v>41.803745577878523</v>
      </c>
      <c r="I35" s="18">
        <v>0.77188299999999999</v>
      </c>
      <c r="J35" s="18">
        <f t="shared" si="3"/>
        <v>8.1400747356524068</v>
      </c>
      <c r="K35" s="18">
        <f t="shared" si="4"/>
        <v>1.1511804089890221</v>
      </c>
      <c r="L35" s="18">
        <v>0.14042199999999999</v>
      </c>
      <c r="M35" s="18">
        <v>1.3624000000000001E-2</v>
      </c>
      <c r="N35" s="18">
        <v>3.3328799999999999E-2</v>
      </c>
      <c r="Q35" s="16">
        <v>0.77188299999999999</v>
      </c>
      <c r="R35" s="16">
        <f t="shared" si="5"/>
        <v>8.1400747356524068</v>
      </c>
      <c r="S35" s="16">
        <f t="shared" si="6"/>
        <v>1.1511804089890221</v>
      </c>
      <c r="T35" s="17">
        <v>0.21643399999999999</v>
      </c>
      <c r="U35" s="17">
        <v>1.16151E-2</v>
      </c>
      <c r="V35" s="17">
        <v>0.26018799999999997</v>
      </c>
      <c r="AF35" s="15">
        <v>1.1634500000000001</v>
      </c>
      <c r="AG35" s="15">
        <v>0.204121</v>
      </c>
      <c r="AH35" s="15">
        <v>0.23493800000000001</v>
      </c>
      <c r="AI35" s="15">
        <v>0.43124099999999999</v>
      </c>
      <c r="AJ35" s="15">
        <f t="shared" si="9"/>
        <v>5.4004772935490015</v>
      </c>
      <c r="AK35" s="15">
        <f t="shared" si="10"/>
        <v>0.76374282318249442</v>
      </c>
      <c r="AM35" s="15">
        <v>0.77188299999999999</v>
      </c>
      <c r="AN35" s="15">
        <v>0.237043</v>
      </c>
      <c r="AO35" s="15">
        <v>1.2343399999999999E-2</v>
      </c>
      <c r="AP35" s="15">
        <v>0.12723599999999999</v>
      </c>
      <c r="AQ35" s="15">
        <f t="shared" si="11"/>
        <v>8.1400747356524068</v>
      </c>
      <c r="AR35" s="15">
        <f t="shared" si="12"/>
        <v>1.1511804089890221</v>
      </c>
      <c r="AU35" s="6">
        <v>0.86926406926406896</v>
      </c>
      <c r="AV35" s="6">
        <v>0.16348300860984399</v>
      </c>
      <c r="AW35" s="6">
        <v>0.76883116883116798</v>
      </c>
      <c r="AX35" s="6">
        <v>0.191296909587964</v>
      </c>
      <c r="AY35" s="6">
        <v>0.75043707495688095</v>
      </c>
      <c r="AZ35" s="6">
        <v>0.37297128466642798</v>
      </c>
      <c r="BA35" s="6">
        <v>0.70475341114904499</v>
      </c>
      <c r="BB35" s="6">
        <v>0.52686881465271596</v>
      </c>
      <c r="BC35" s="5">
        <v>0.75183720366845397</v>
      </c>
      <c r="BD35" s="5">
        <v>2.3127738363038501</v>
      </c>
      <c r="BE35" s="6">
        <v>0.96564526734729195</v>
      </c>
      <c r="BF35" s="6">
        <v>0.71916248485897205</v>
      </c>
    </row>
    <row r="36" spans="1:58" x14ac:dyDescent="0.25">
      <c r="A36" s="9">
        <v>1.14527</v>
      </c>
      <c r="B36" s="10">
        <f t="shared" si="0"/>
        <v>5.486204394753714</v>
      </c>
      <c r="C36" s="10">
        <f t="shared" si="1"/>
        <v>0.77586646610115795</v>
      </c>
      <c r="D36" s="15">
        <v>0.38643699999999997</v>
      </c>
      <c r="E36" s="15">
        <v>0.18839400000000001</v>
      </c>
      <c r="F36" s="15">
        <v>0.65034000000000003</v>
      </c>
      <c r="G36" s="10">
        <f t="shared" si="2"/>
        <v>37.261737248537955</v>
      </c>
      <c r="I36" s="18">
        <v>0.75580199999999997</v>
      </c>
      <c r="J36" s="18">
        <f t="shared" si="3"/>
        <v>8.3132689608913264</v>
      </c>
      <c r="K36" s="18">
        <f t="shared" si="4"/>
        <v>1.17567377121478</v>
      </c>
      <c r="L36" s="18">
        <v>0.13100700000000001</v>
      </c>
      <c r="M36" s="18">
        <v>1.14164E-2</v>
      </c>
      <c r="N36" s="18">
        <v>2.7192999999999998E-2</v>
      </c>
      <c r="Q36" s="16">
        <v>0.75580199999999997</v>
      </c>
      <c r="R36" s="16">
        <f t="shared" si="5"/>
        <v>8.3132689608913264</v>
      </c>
      <c r="S36" s="16">
        <f t="shared" si="6"/>
        <v>1.17567377121478</v>
      </c>
      <c r="T36" s="17">
        <v>0.22440199999999999</v>
      </c>
      <c r="U36" s="17">
        <v>1.35835E-2</v>
      </c>
      <c r="V36" s="17">
        <v>0.108262</v>
      </c>
      <c r="AF36" s="15">
        <v>1.14527</v>
      </c>
      <c r="AG36" s="15">
        <v>0.200021</v>
      </c>
      <c r="AH36" s="15">
        <v>0.200907</v>
      </c>
      <c r="AI36" s="15">
        <v>0.44633200000000001</v>
      </c>
      <c r="AJ36" s="15">
        <f t="shared" si="9"/>
        <v>5.486204394753714</v>
      </c>
      <c r="AK36" s="15">
        <f t="shared" si="10"/>
        <v>0.77586646610115795</v>
      </c>
      <c r="AM36" s="15">
        <v>0.75580199999999997</v>
      </c>
      <c r="AN36" s="15">
        <v>0.228072</v>
      </c>
      <c r="AO36" s="15">
        <v>1.5179E-2</v>
      </c>
      <c r="AP36" s="15">
        <v>8.9209700000000003E-2</v>
      </c>
      <c r="AQ36" s="15">
        <f t="shared" si="11"/>
        <v>8.3132689608913264</v>
      </c>
      <c r="AR36" s="15">
        <f t="shared" si="12"/>
        <v>1.17567377121478</v>
      </c>
      <c r="AU36" s="6">
        <v>0.87965367965367902</v>
      </c>
      <c r="AV36" s="6">
        <v>0.21424043987461799</v>
      </c>
      <c r="AW36" s="6">
        <v>0.76709956709956695</v>
      </c>
      <c r="AX36" s="6">
        <v>0.14456408448397701</v>
      </c>
      <c r="AY36" s="6">
        <v>0.76277496434646896</v>
      </c>
      <c r="AZ36" s="6">
        <v>0.30952960912730298</v>
      </c>
      <c r="BA36" s="6">
        <v>0.71360491566908801</v>
      </c>
      <c r="BB36" s="6">
        <v>0.459382476928335</v>
      </c>
      <c r="BC36" s="5">
        <v>0.76191064197958103</v>
      </c>
      <c r="BD36" s="5">
        <v>2.1553348330160902</v>
      </c>
      <c r="BE36" s="6">
        <v>0.98585859145180799</v>
      </c>
      <c r="BF36" s="6">
        <v>0.60113514448866401</v>
      </c>
    </row>
    <row r="37" spans="1:58" x14ac:dyDescent="0.25">
      <c r="A37" s="9">
        <v>1.12765</v>
      </c>
      <c r="B37" s="10">
        <f t="shared" si="0"/>
        <v>5.5719286189682844</v>
      </c>
      <c r="C37" s="10">
        <f t="shared" si="1"/>
        <v>0.78798970215197373</v>
      </c>
      <c r="D37" s="15">
        <v>0.375218</v>
      </c>
      <c r="E37" s="15">
        <v>0.16813900000000001</v>
      </c>
      <c r="F37" s="15">
        <v>0.58863200000000004</v>
      </c>
      <c r="G37" s="10">
        <f t="shared" si="2"/>
        <v>33.726129286344673</v>
      </c>
      <c r="I37" s="18">
        <v>0.74037799999999998</v>
      </c>
      <c r="J37" s="18">
        <f t="shared" si="3"/>
        <v>8.4864559821869179</v>
      </c>
      <c r="K37" s="18">
        <f t="shared" si="4"/>
        <v>1.2001661146491025</v>
      </c>
      <c r="L37" s="18">
        <v>0.11992899999999999</v>
      </c>
      <c r="M37" s="18">
        <v>9.6406700000000005E-3</v>
      </c>
      <c r="N37" s="18">
        <v>2.1573999999999999E-2</v>
      </c>
      <c r="Q37" s="16">
        <v>0.74037799999999998</v>
      </c>
      <c r="R37" s="16">
        <f t="shared" si="5"/>
        <v>8.4864559821869179</v>
      </c>
      <c r="S37" s="16">
        <f t="shared" si="6"/>
        <v>1.2001661146491025</v>
      </c>
      <c r="T37" s="17">
        <v>0.21751400000000001</v>
      </c>
      <c r="U37" s="17">
        <v>1.27796E-2</v>
      </c>
      <c r="V37" s="17">
        <v>8.26712E-2</v>
      </c>
      <c r="AF37" s="15">
        <v>1.12765</v>
      </c>
      <c r="AG37" s="15">
        <v>0.19136</v>
      </c>
      <c r="AH37" s="15">
        <v>0.17379</v>
      </c>
      <c r="AI37" s="15">
        <v>0.49200199999999999</v>
      </c>
      <c r="AJ37" s="15">
        <f t="shared" si="9"/>
        <v>5.5719286189682844</v>
      </c>
      <c r="AK37" s="15">
        <f t="shared" si="10"/>
        <v>0.78798970215197373</v>
      </c>
      <c r="AM37" s="15">
        <v>0.74037799999999998</v>
      </c>
      <c r="AN37" s="15">
        <v>0.20749500000000001</v>
      </c>
      <c r="AO37" s="15">
        <v>1.45795E-2</v>
      </c>
      <c r="AP37" s="15">
        <v>8.1903799999999999E-2</v>
      </c>
      <c r="AQ37" s="15">
        <f t="shared" si="11"/>
        <v>8.4864559821869179</v>
      </c>
      <c r="AR37" s="15">
        <f t="shared" si="12"/>
        <v>1.2001661146491025</v>
      </c>
      <c r="AU37" s="6">
        <v>0.90389610389610398</v>
      </c>
      <c r="AV37" s="6">
        <v>0.25968824233176702</v>
      </c>
      <c r="AW37" s="6">
        <v>0.78614718614718604</v>
      </c>
      <c r="AX37" s="6">
        <v>0.119239312830768</v>
      </c>
      <c r="AY37" s="6">
        <v>0.77162175435012303</v>
      </c>
      <c r="AZ37" s="6">
        <v>0.244742332035531</v>
      </c>
      <c r="BA37" s="6">
        <v>0.73640431692550601</v>
      </c>
      <c r="BB37" s="6">
        <v>0.40672525762867601</v>
      </c>
      <c r="BC37" s="5">
        <v>0.77192649247274603</v>
      </c>
      <c r="BD37" s="5">
        <v>1.82729191901713</v>
      </c>
      <c r="BE37" s="6">
        <v>0.98414867624156399</v>
      </c>
      <c r="BF37" s="6">
        <v>0.53551133414085395</v>
      </c>
    </row>
    <row r="38" spans="1:58" x14ac:dyDescent="0.25">
      <c r="A38" s="9">
        <v>1.1105700000000001</v>
      </c>
      <c r="B38" s="10">
        <f t="shared" si="0"/>
        <v>5.657622038394325</v>
      </c>
      <c r="C38" s="10">
        <f t="shared" si="1"/>
        <v>0.80010858174781696</v>
      </c>
      <c r="D38" s="15">
        <v>0.363728</v>
      </c>
      <c r="E38" s="15">
        <v>0.15021999999999999</v>
      </c>
      <c r="F38" s="15">
        <v>0.53110199999999996</v>
      </c>
      <c r="G38" s="10">
        <f t="shared" si="2"/>
        <v>30.429903090957048</v>
      </c>
      <c r="I38" s="18">
        <v>0.72557000000000005</v>
      </c>
      <c r="J38" s="18">
        <f t="shared" si="3"/>
        <v>8.6596542127976424</v>
      </c>
      <c r="K38" s="18">
        <f t="shared" si="4"/>
        <v>1.2246600433199732</v>
      </c>
      <c r="L38" s="18">
        <v>0.108108</v>
      </c>
      <c r="M38" s="18">
        <v>8.2200799999999994E-3</v>
      </c>
      <c r="N38" s="18">
        <v>1.8119E-2</v>
      </c>
      <c r="Q38" s="16">
        <v>0.72557000000000005</v>
      </c>
      <c r="R38" s="16">
        <f t="shared" si="5"/>
        <v>8.6596542127976424</v>
      </c>
      <c r="S38" s="16">
        <f t="shared" si="6"/>
        <v>1.2246600433199732</v>
      </c>
      <c r="T38" s="17">
        <v>0.194217</v>
      </c>
      <c r="U38" s="17">
        <v>1.1724500000000001E-2</v>
      </c>
      <c r="V38" s="17">
        <v>7.7942300000000006E-2</v>
      </c>
      <c r="AF38" s="15">
        <v>1.1105700000000001</v>
      </c>
      <c r="AG38" s="15">
        <v>0.13273199999999999</v>
      </c>
      <c r="AH38" s="15">
        <v>0.15620700000000001</v>
      </c>
      <c r="AI38" s="15">
        <v>0.48549999999999999</v>
      </c>
      <c r="AJ38" s="15">
        <f t="shared" si="9"/>
        <v>5.657622038394325</v>
      </c>
      <c r="AK38" s="15">
        <f t="shared" si="10"/>
        <v>0.80010858174781696</v>
      </c>
      <c r="AM38" s="15">
        <v>0.72557000000000005</v>
      </c>
      <c r="AN38" s="15">
        <v>0.19594700000000001</v>
      </c>
      <c r="AO38" s="15">
        <v>5.9931300000000002E-3</v>
      </c>
      <c r="AP38" s="15">
        <v>7.4077000000000004E-2</v>
      </c>
      <c r="AQ38" s="15">
        <f t="shared" si="11"/>
        <v>8.6596542127976424</v>
      </c>
      <c r="AR38" s="15">
        <f t="shared" si="12"/>
        <v>1.2246600433199732</v>
      </c>
      <c r="AU38" s="6">
        <v>0.91948051948051901</v>
      </c>
      <c r="AV38" s="6">
        <v>0.275744282419849</v>
      </c>
      <c r="AW38" s="6">
        <v>0.80692640692640705</v>
      </c>
      <c r="AX38" s="6">
        <v>8.7242826895697401E-2</v>
      </c>
      <c r="AY38" s="6">
        <v>0.79444237093029202</v>
      </c>
      <c r="AZ38" s="6">
        <v>0.17993933988913</v>
      </c>
      <c r="BA38" s="6">
        <v>0.75749706324916599</v>
      </c>
      <c r="BB38" s="6">
        <v>0.331127987333665</v>
      </c>
      <c r="BC38" s="5">
        <v>0.78031216473438303</v>
      </c>
      <c r="BD38" s="5">
        <v>1.6698459941166199</v>
      </c>
      <c r="BE38" s="6">
        <v>1.0043775047586001</v>
      </c>
      <c r="BF38" s="6">
        <v>0.463415815885101</v>
      </c>
    </row>
    <row r="39" spans="1:58" x14ac:dyDescent="0.25">
      <c r="A39" s="9">
        <v>1.09399</v>
      </c>
      <c r="B39" s="10">
        <f t="shared" si="0"/>
        <v>5.7433663079000592</v>
      </c>
      <c r="C39" s="10">
        <f t="shared" si="1"/>
        <v>0.81223465263089523</v>
      </c>
      <c r="D39" s="15">
        <v>0.35179899999999997</v>
      </c>
      <c r="E39" s="15">
        <v>0.13445799999999999</v>
      </c>
      <c r="F39" s="15">
        <v>0.47250999999999999</v>
      </c>
      <c r="G39" s="10">
        <f t="shared" si="2"/>
        <v>27.072828777726528</v>
      </c>
      <c r="I39" s="18">
        <v>0.71134299999999995</v>
      </c>
      <c r="J39" s="18">
        <f t="shared" si="3"/>
        <v>8.8328490013672543</v>
      </c>
      <c r="K39" s="18">
        <f t="shared" si="4"/>
        <v>1.249153485212722</v>
      </c>
      <c r="L39" s="18">
        <v>9.7263299999999997E-2</v>
      </c>
      <c r="M39" s="18">
        <v>7.08138E-3</v>
      </c>
      <c r="N39" s="18">
        <v>1.3328100000000001E-2</v>
      </c>
      <c r="Q39" s="16">
        <v>0.71134299999999995</v>
      </c>
      <c r="R39" s="16">
        <f t="shared" si="5"/>
        <v>8.8328490013672543</v>
      </c>
      <c r="S39" s="16">
        <f t="shared" si="6"/>
        <v>1.249153485212722</v>
      </c>
      <c r="T39" s="17">
        <v>0.17529500000000001</v>
      </c>
      <c r="U39" s="17">
        <v>8.3027799999999992E-3</v>
      </c>
      <c r="V39" s="17">
        <v>8.8654300000000005E-2</v>
      </c>
      <c r="AF39" s="15">
        <v>1.09399</v>
      </c>
      <c r="AG39" s="15">
        <v>9.1946399999999998E-2</v>
      </c>
      <c r="AH39" s="15">
        <v>0.147897</v>
      </c>
      <c r="AI39" s="15">
        <v>0.48355199999999998</v>
      </c>
      <c r="AJ39" s="15">
        <f t="shared" si="9"/>
        <v>5.7433663079000592</v>
      </c>
      <c r="AK39" s="15">
        <f t="shared" si="10"/>
        <v>0.81223465263089523</v>
      </c>
      <c r="AM39" s="15">
        <v>0.71134299999999995</v>
      </c>
      <c r="AN39" s="15">
        <v>0.177922</v>
      </c>
      <c r="AO39" s="15">
        <v>4.7417300000000004E-3</v>
      </c>
      <c r="AP39" s="15">
        <v>7.11788E-2</v>
      </c>
      <c r="AQ39" s="15">
        <f t="shared" si="11"/>
        <v>8.8328490013672543</v>
      </c>
      <c r="AR39" s="15">
        <f t="shared" si="12"/>
        <v>1.249153485212722</v>
      </c>
      <c r="AU39" s="6">
        <v>0.95584415584415505</v>
      </c>
      <c r="AV39" s="6">
        <v>0.23310156687993799</v>
      </c>
      <c r="AW39" s="6">
        <v>0.81212121212121202</v>
      </c>
      <c r="AX39" s="6">
        <v>6.7227684050113798E-2</v>
      </c>
      <c r="AY39" s="6">
        <v>0.82599898637897595</v>
      </c>
      <c r="AZ39" s="6">
        <v>0.11377699551728</v>
      </c>
      <c r="BA39" s="6">
        <v>0.76460655396353305</v>
      </c>
      <c r="BB39" s="6">
        <v>0.26094455335850297</v>
      </c>
      <c r="BC39" s="5">
        <v>0.79201578127703698</v>
      </c>
      <c r="BD39" s="5">
        <v>1.3418100017304</v>
      </c>
      <c r="BE39" s="6">
        <v>1.0229540058833699</v>
      </c>
      <c r="BF39" s="6">
        <v>0.49630039799273101</v>
      </c>
    </row>
    <row r="40" spans="1:58" x14ac:dyDescent="0.25">
      <c r="A40" s="9">
        <v>1.0779000000000001</v>
      </c>
      <c r="B40" s="10">
        <f t="shared" si="0"/>
        <v>5.8290985315702626</v>
      </c>
      <c r="C40" s="10">
        <f t="shared" si="1"/>
        <v>0.82435901997557581</v>
      </c>
      <c r="D40" s="15">
        <v>0.339055</v>
      </c>
      <c r="E40" s="15">
        <v>0.120667</v>
      </c>
      <c r="F40" s="15">
        <v>0.42406500000000003</v>
      </c>
      <c r="G40" s="10">
        <f t="shared" si="2"/>
        <v>24.297134739215256</v>
      </c>
      <c r="I40" s="18">
        <v>0.69766399999999995</v>
      </c>
      <c r="J40" s="18">
        <f t="shared" si="3"/>
        <v>9.0060334303899676</v>
      </c>
      <c r="K40" s="18">
        <f t="shared" si="4"/>
        <v>1.2736454620442981</v>
      </c>
      <c r="L40" s="18">
        <v>8.8349300000000006E-2</v>
      </c>
      <c r="M40" s="18">
        <v>6.1720300000000002E-3</v>
      </c>
      <c r="N40" s="18">
        <v>1.15364E-2</v>
      </c>
      <c r="Q40" s="16">
        <v>0.69766399999999995</v>
      </c>
      <c r="R40" s="16">
        <f t="shared" si="5"/>
        <v>9.0060334303899676</v>
      </c>
      <c r="S40" s="16">
        <f t="shared" si="6"/>
        <v>1.2736454620442981</v>
      </c>
      <c r="T40" s="17">
        <v>0.159718</v>
      </c>
      <c r="U40" s="17">
        <v>7.4957799999999996E-3</v>
      </c>
      <c r="V40" s="17">
        <v>8.8566099999999995E-2</v>
      </c>
      <c r="AF40" s="15">
        <v>1.0779000000000001</v>
      </c>
      <c r="AG40" s="15">
        <v>0.10573200000000001</v>
      </c>
      <c r="AH40" s="15">
        <v>0.13763500000000001</v>
      </c>
      <c r="AI40" s="15">
        <v>0.43042599999999998</v>
      </c>
      <c r="AJ40" s="15">
        <f t="shared" si="9"/>
        <v>5.8290985315702626</v>
      </c>
      <c r="AK40" s="15">
        <f t="shared" si="10"/>
        <v>0.82435901997557581</v>
      </c>
      <c r="AM40" s="15">
        <v>0.69766399999999995</v>
      </c>
      <c r="AN40" s="15">
        <v>0.165356</v>
      </c>
      <c r="AO40" s="15">
        <v>1.17251E-2</v>
      </c>
      <c r="AP40" s="15">
        <v>6.3825300000000001E-2</v>
      </c>
      <c r="AQ40" s="15">
        <f t="shared" si="11"/>
        <v>9.0060334303899676</v>
      </c>
      <c r="AR40" s="15">
        <f t="shared" si="12"/>
        <v>1.2736454620442981</v>
      </c>
      <c r="AU40" s="6">
        <v>0.96796536796536803</v>
      </c>
      <c r="AV40" s="6">
        <v>0.177053772514386</v>
      </c>
      <c r="AW40" s="6">
        <v>0.82251082251082197</v>
      </c>
      <c r="AX40" s="6">
        <v>4.5888987143993802E-2</v>
      </c>
      <c r="AY40" s="6">
        <v>0.84700922866583095</v>
      </c>
      <c r="AZ40" s="6">
        <v>8.5413286292936402E-2</v>
      </c>
      <c r="BA40" s="6">
        <v>0.78394550019054499</v>
      </c>
      <c r="BB40" s="6">
        <v>0.18939783839423499</v>
      </c>
      <c r="BC40" s="5">
        <v>0.80710157466689703</v>
      </c>
      <c r="BD40" s="5">
        <v>1.0334729191901699</v>
      </c>
      <c r="BE40" s="6">
        <v>1.0279752206263999</v>
      </c>
      <c r="BF40" s="6">
        <v>0.371649074234296</v>
      </c>
    </row>
    <row r="41" spans="1:58" x14ac:dyDescent="0.25">
      <c r="A41" s="9">
        <v>1.0622799999999999</v>
      </c>
      <c r="B41" s="10">
        <f t="shared" si="0"/>
        <v>5.9148108852464389</v>
      </c>
      <c r="C41" s="10">
        <f t="shared" si="1"/>
        <v>0.83648057727875258</v>
      </c>
      <c r="D41" s="15">
        <v>0.32594699999999999</v>
      </c>
      <c r="E41" s="15">
        <v>0.108656</v>
      </c>
      <c r="F41" s="15">
        <v>0.38525100000000001</v>
      </c>
      <c r="G41" s="10">
        <f t="shared" si="2"/>
        <v>22.073256353194477</v>
      </c>
      <c r="I41" s="18">
        <v>0.6845</v>
      </c>
      <c r="J41" s="18">
        <f t="shared" si="3"/>
        <v>9.1792334655655026</v>
      </c>
      <c r="K41" s="18">
        <f t="shared" si="4"/>
        <v>1.2981396459191721</v>
      </c>
      <c r="L41" s="18">
        <v>8.1955600000000003E-2</v>
      </c>
      <c r="M41" s="18">
        <v>5.4575700000000001E-3</v>
      </c>
      <c r="N41" s="18">
        <v>8.1184399999999993E-3</v>
      </c>
      <c r="Q41" s="16">
        <v>0.6845</v>
      </c>
      <c r="R41" s="16">
        <f t="shared" si="5"/>
        <v>9.1792334655655026</v>
      </c>
      <c r="S41" s="16">
        <f t="shared" si="6"/>
        <v>1.2981396459191721</v>
      </c>
      <c r="T41" s="17">
        <v>0.14976300000000001</v>
      </c>
      <c r="U41" s="17">
        <v>4.9306200000000001E-3</v>
      </c>
      <c r="V41" s="17">
        <v>9.0061299999999997E-2</v>
      </c>
      <c r="AF41" s="15">
        <v>1.0622799999999999</v>
      </c>
      <c r="AG41" s="15">
        <v>7.0043400000000006E-2</v>
      </c>
      <c r="AH41" s="15">
        <v>0.126586</v>
      </c>
      <c r="AI41" s="15">
        <v>0.50902000000000003</v>
      </c>
      <c r="AJ41" s="15">
        <f t="shared" si="9"/>
        <v>5.9148108852464389</v>
      </c>
      <c r="AK41" s="15">
        <f t="shared" si="10"/>
        <v>0.83648057727875258</v>
      </c>
      <c r="AM41" s="15">
        <v>0.6845</v>
      </c>
      <c r="AN41" s="15">
        <v>0.15310299999999999</v>
      </c>
      <c r="AO41" s="15">
        <v>5.7440700000000004E-3</v>
      </c>
      <c r="AP41" s="15">
        <v>6.3902799999999996E-2</v>
      </c>
      <c r="AQ41" s="15">
        <f t="shared" si="11"/>
        <v>9.1792334655655026</v>
      </c>
      <c r="AR41" s="15">
        <f t="shared" si="12"/>
        <v>1.2981396459191721</v>
      </c>
      <c r="AU41" s="6">
        <v>0.98181818181818103</v>
      </c>
      <c r="AV41" s="6">
        <v>0.123680058259497</v>
      </c>
      <c r="AW41" s="6">
        <v>0.831168831168831</v>
      </c>
      <c r="AX41" s="6">
        <v>2.9886891035088601E-2</v>
      </c>
      <c r="AY41" s="6">
        <v>0.87152942840417502</v>
      </c>
      <c r="AZ41" s="6">
        <v>4.7598936090801701E-2</v>
      </c>
      <c r="BA41" s="6">
        <v>0.80502881748142596</v>
      </c>
      <c r="BB41" s="6">
        <v>0.119198689364443</v>
      </c>
      <c r="BC41" s="5">
        <v>0.82724180654092305</v>
      </c>
      <c r="BD41" s="5">
        <v>0.69890984599411599</v>
      </c>
      <c r="BE41" s="6">
        <v>1.04650963834573</v>
      </c>
      <c r="BF41" s="6">
        <v>0.27986156774528398</v>
      </c>
    </row>
    <row r="42" spans="1:58" x14ac:dyDescent="0.25">
      <c r="A42" s="9">
        <v>1.04711</v>
      </c>
      <c r="B42" s="10">
        <f t="shared" si="0"/>
        <v>6.0005016733481549</v>
      </c>
      <c r="C42" s="10">
        <f t="shared" si="1"/>
        <v>0.84859908474914114</v>
      </c>
      <c r="D42" s="15">
        <v>0.31288899999999997</v>
      </c>
      <c r="E42" s="15">
        <v>9.8231899999999997E-2</v>
      </c>
      <c r="F42" s="15">
        <v>0.34456199999999998</v>
      </c>
      <c r="G42" s="10">
        <f t="shared" si="2"/>
        <v>19.74194838058667</v>
      </c>
      <c r="I42" s="18">
        <v>0.67182399999999998</v>
      </c>
      <c r="J42" s="18">
        <f t="shared" si="3"/>
        <v>9.3524275810027433</v>
      </c>
      <c r="K42" s="18">
        <f t="shared" si="4"/>
        <v>1.3226329926166278</v>
      </c>
      <c r="L42" s="18">
        <v>7.7418799999999996E-2</v>
      </c>
      <c r="M42" s="18">
        <v>4.9048199999999998E-3</v>
      </c>
      <c r="N42" s="18">
        <v>6.5746700000000003E-3</v>
      </c>
      <c r="Q42" s="16">
        <v>0.67182399999999998</v>
      </c>
      <c r="R42" s="16">
        <f t="shared" si="5"/>
        <v>9.3524275810027433</v>
      </c>
      <c r="S42" s="16">
        <f t="shared" si="6"/>
        <v>1.3226329926166278</v>
      </c>
      <c r="T42" s="17">
        <v>0.141314</v>
      </c>
      <c r="U42" s="17">
        <v>6.6929199999999998E-3</v>
      </c>
      <c r="V42" s="17">
        <v>7.1816000000000005E-2</v>
      </c>
      <c r="AF42" s="15">
        <v>1.04711</v>
      </c>
      <c r="AG42" s="15">
        <v>0.105172</v>
      </c>
      <c r="AH42" s="15">
        <v>0.113995</v>
      </c>
      <c r="AI42" s="15">
        <v>0.490788</v>
      </c>
      <c r="AJ42" s="15">
        <f t="shared" si="9"/>
        <v>6.0005016733481549</v>
      </c>
      <c r="AK42" s="15">
        <f t="shared" si="10"/>
        <v>0.84859908474914114</v>
      </c>
      <c r="AM42" s="15">
        <v>0.67182399999999998</v>
      </c>
      <c r="AN42" s="15">
        <v>0.137463</v>
      </c>
      <c r="AO42" s="15">
        <v>1.0829E-2</v>
      </c>
      <c r="AP42" s="15">
        <v>5.9672599999999999E-2</v>
      </c>
      <c r="AQ42" s="15">
        <f t="shared" si="11"/>
        <v>9.3524275810027433</v>
      </c>
      <c r="AR42" s="15">
        <f t="shared" si="12"/>
        <v>1.3226329926166278</v>
      </c>
      <c r="AU42" s="6">
        <v>1.0025974025974</v>
      </c>
      <c r="AV42" s="6">
        <v>8.7678231870488205E-2</v>
      </c>
      <c r="AW42" s="6">
        <v>0.84155844155844095</v>
      </c>
      <c r="AX42" s="6">
        <v>4.45962582144157E-2</v>
      </c>
      <c r="AY42" s="6">
        <v>0.90817536429460999</v>
      </c>
      <c r="AZ42" s="6">
        <v>6.7800638816970599E-2</v>
      </c>
      <c r="BA42" s="6">
        <v>0.85576408559990202</v>
      </c>
      <c r="BB42" s="6">
        <v>7.3257691537050196E-2</v>
      </c>
      <c r="BC42" s="5">
        <v>0.83900301090153995</v>
      </c>
      <c r="BD42" s="5">
        <v>0.54147776431908501</v>
      </c>
      <c r="BE42" s="6">
        <v>1.07517286727807</v>
      </c>
      <c r="BF42" s="6">
        <v>0.19467727980619401</v>
      </c>
    </row>
    <row r="43" spans="1:58" x14ac:dyDescent="0.25">
      <c r="A43" s="9">
        <v>1.0323599999999999</v>
      </c>
      <c r="B43" s="10">
        <f t="shared" si="0"/>
        <v>6.0862347506485976</v>
      </c>
      <c r="C43" s="10">
        <f t="shared" si="1"/>
        <v>0.86072357281536793</v>
      </c>
      <c r="D43" s="15">
        <v>0.299591</v>
      </c>
      <c r="E43" s="15">
        <v>8.9206300000000002E-2</v>
      </c>
      <c r="F43" s="15">
        <v>0.30493799999999999</v>
      </c>
      <c r="G43" s="10">
        <f t="shared" si="2"/>
        <v>17.471660413160297</v>
      </c>
      <c r="I43" s="18">
        <v>0.659609</v>
      </c>
      <c r="J43" s="18">
        <f t="shared" si="3"/>
        <v>9.5256209469239899</v>
      </c>
      <c r="K43" s="18">
        <f t="shared" si="4"/>
        <v>1.347126233316515</v>
      </c>
      <c r="L43" s="18">
        <v>7.3615E-2</v>
      </c>
      <c r="M43" s="18">
        <v>4.4703099999999999E-3</v>
      </c>
      <c r="N43" s="18">
        <v>4.8408799999999997E-3</v>
      </c>
      <c r="Q43" s="16">
        <v>0.659609</v>
      </c>
      <c r="R43" s="16">
        <f t="shared" si="5"/>
        <v>9.5256209469239899</v>
      </c>
      <c r="S43" s="16">
        <f t="shared" si="6"/>
        <v>1.347126233316515</v>
      </c>
      <c r="T43" s="17">
        <v>0.12936400000000001</v>
      </c>
      <c r="U43" s="17">
        <v>5.6370500000000002E-3</v>
      </c>
      <c r="V43" s="17">
        <v>7.1379100000000001E-2</v>
      </c>
      <c r="AF43" s="15">
        <v>1.0323599999999999</v>
      </c>
      <c r="AG43" s="15">
        <v>7.3023599999999994E-2</v>
      </c>
      <c r="AH43" s="15">
        <v>0.102936</v>
      </c>
      <c r="AI43" s="15">
        <v>0.50203500000000001</v>
      </c>
      <c r="AJ43" s="15">
        <f t="shared" si="9"/>
        <v>6.0862347506485976</v>
      </c>
      <c r="AK43" s="15">
        <f t="shared" si="10"/>
        <v>0.86072357281536793</v>
      </c>
      <c r="AM43" s="15">
        <v>0.659609</v>
      </c>
      <c r="AN43" s="15">
        <v>0.12452299999999999</v>
      </c>
      <c r="AO43" s="15">
        <v>7.0134200000000002E-3</v>
      </c>
      <c r="AP43" s="15">
        <v>6.0473699999999998E-2</v>
      </c>
      <c r="AQ43" s="15">
        <f t="shared" si="11"/>
        <v>9.5256209469239899</v>
      </c>
      <c r="AR43" s="15">
        <f t="shared" si="12"/>
        <v>1.347126233316515</v>
      </c>
      <c r="AU43" s="6">
        <v>1.02510822510822</v>
      </c>
      <c r="AV43" s="6">
        <v>0.101079457554758</v>
      </c>
      <c r="AW43" s="6">
        <v>0.86926406926406896</v>
      </c>
      <c r="AX43" s="6">
        <v>7.9370859077133996E-2</v>
      </c>
      <c r="AY43" s="6">
        <v>0.93435507380182503</v>
      </c>
      <c r="AZ43" s="6">
        <v>7.9916945936283401E-2</v>
      </c>
      <c r="BA43" s="6">
        <v>0.88201451285294996</v>
      </c>
      <c r="BB43" s="6">
        <v>4.4888089167220001E-2</v>
      </c>
      <c r="BC43" s="5">
        <v>0.85750863471188699</v>
      </c>
      <c r="BD43" s="5">
        <v>0.36438830247447601</v>
      </c>
      <c r="BE43" s="6">
        <v>1.1240782142239101</v>
      </c>
      <c r="BF43" s="6">
        <v>7.67676068523961E-2</v>
      </c>
    </row>
    <row r="44" spans="1:58" x14ac:dyDescent="0.25">
      <c r="A44" s="9">
        <v>1.0180199999999999</v>
      </c>
      <c r="B44" s="10">
        <f t="shared" si="0"/>
        <v>6.1719664713655789</v>
      </c>
      <c r="C44" s="10">
        <f t="shared" si="1"/>
        <v>0.87284786903172162</v>
      </c>
      <c r="D44" s="15">
        <v>0.28603299999999998</v>
      </c>
      <c r="E44" s="15">
        <v>8.1393499999999994E-2</v>
      </c>
      <c r="F44" s="15">
        <v>0.27514</v>
      </c>
      <c r="G44" s="10">
        <f t="shared" si="2"/>
        <v>15.76436077522947</v>
      </c>
      <c r="I44" s="18">
        <v>0.64783100000000005</v>
      </c>
      <c r="J44" s="18">
        <f t="shared" si="3"/>
        <v>9.6988030939852923</v>
      </c>
      <c r="K44" s="18">
        <f t="shared" si="4"/>
        <v>1.3716178874300136</v>
      </c>
      <c r="L44" s="18">
        <v>6.9679400000000002E-2</v>
      </c>
      <c r="M44" s="18">
        <v>4.1024099999999999E-3</v>
      </c>
      <c r="N44" s="18">
        <v>2.9878600000000002E-3</v>
      </c>
      <c r="Q44" s="16">
        <v>0.64783100000000005</v>
      </c>
      <c r="R44" s="16">
        <f t="shared" si="5"/>
        <v>9.6988030939852923</v>
      </c>
      <c r="S44" s="16">
        <f t="shared" si="6"/>
        <v>1.3716178874300136</v>
      </c>
      <c r="T44" s="17">
        <v>0.118923</v>
      </c>
      <c r="U44" s="17">
        <v>4.14022E-3</v>
      </c>
      <c r="V44" s="17">
        <v>6.4491199999999999E-2</v>
      </c>
      <c r="AF44" s="15">
        <v>1.0180199999999999</v>
      </c>
      <c r="AG44" s="15">
        <v>0.100439</v>
      </c>
      <c r="AH44" s="15">
        <v>8.9409000000000002E-2</v>
      </c>
      <c r="AI44" s="15">
        <v>0.54135</v>
      </c>
      <c r="AJ44" s="15">
        <f t="shared" si="9"/>
        <v>6.1719664713655789</v>
      </c>
      <c r="AK44" s="15">
        <f t="shared" si="10"/>
        <v>0.87284786903172162</v>
      </c>
      <c r="AM44" s="15">
        <v>0.64783100000000005</v>
      </c>
      <c r="AN44" s="15">
        <v>0.117128</v>
      </c>
      <c r="AO44" s="15">
        <v>4.8174000000000003E-3</v>
      </c>
      <c r="AP44" s="15">
        <v>5.5489999999999998E-2</v>
      </c>
      <c r="AQ44" s="15">
        <f t="shared" si="11"/>
        <v>9.6988030939852923</v>
      </c>
      <c r="AR44" s="15">
        <f t="shared" si="12"/>
        <v>1.3716178874300136</v>
      </c>
      <c r="AU44" s="6">
        <v>1.0354978354978299</v>
      </c>
      <c r="AV44" s="6">
        <v>8.3746101102576395E-2</v>
      </c>
      <c r="AW44" s="6">
        <v>0.88138528138528105</v>
      </c>
      <c r="AX44" s="6">
        <v>0.127461916513985</v>
      </c>
      <c r="AY44" s="6">
        <v>0.96757827079396297</v>
      </c>
      <c r="AZ44" s="6">
        <v>5.96366679369668E-2</v>
      </c>
      <c r="BA44" s="6">
        <v>0.90474083910534198</v>
      </c>
      <c r="BB44" s="6">
        <v>3.4066309673008902E-2</v>
      </c>
      <c r="BC44" s="5">
        <v>0.872722893234123</v>
      </c>
      <c r="BD44" s="5">
        <v>0.43662917459768003</v>
      </c>
      <c r="BE44" s="6">
        <v>1.1747111957085901</v>
      </c>
      <c r="BF44" s="6">
        <v>7.6975255234469103E-2</v>
      </c>
    </row>
    <row r="45" spans="1:58" x14ac:dyDescent="0.25">
      <c r="A45" s="9">
        <v>1.00407</v>
      </c>
      <c r="B45" s="10">
        <f t="shared" si="0"/>
        <v>6.2577164014257836</v>
      </c>
      <c r="C45" s="10">
        <f t="shared" si="1"/>
        <v>0.88497474043809021</v>
      </c>
      <c r="D45" s="15">
        <v>0.27276800000000001</v>
      </c>
      <c r="E45" s="15">
        <v>7.4618199999999996E-2</v>
      </c>
      <c r="F45" s="15">
        <v>0.248755</v>
      </c>
      <c r="G45" s="10">
        <f t="shared" si="2"/>
        <v>14.252611632776793</v>
      </c>
      <c r="I45" s="18">
        <v>0.63646499999999995</v>
      </c>
      <c r="J45" s="18">
        <f t="shared" si="3"/>
        <v>9.8720044420032309</v>
      </c>
      <c r="K45" s="18">
        <f t="shared" si="4"/>
        <v>1.3961122569688407</v>
      </c>
      <c r="L45" s="18">
        <v>6.4924499999999996E-2</v>
      </c>
      <c r="M45" s="18">
        <v>3.7498700000000002E-3</v>
      </c>
      <c r="N45" s="18">
        <v>2.98328E-3</v>
      </c>
      <c r="Q45" s="16">
        <v>0.63646499999999995</v>
      </c>
      <c r="R45" s="16">
        <f t="shared" si="5"/>
        <v>9.8720044420032309</v>
      </c>
      <c r="S45" s="16">
        <f t="shared" si="6"/>
        <v>1.3961122569688407</v>
      </c>
      <c r="T45" s="17">
        <v>0.116802</v>
      </c>
      <c r="U45" s="17">
        <v>1.8132700000000001E-3</v>
      </c>
      <c r="V45" s="17">
        <v>7.0220099999999994E-2</v>
      </c>
      <c r="AF45" s="15">
        <v>1.00407</v>
      </c>
      <c r="AG45" s="15">
        <v>0.16378100000000001</v>
      </c>
      <c r="AH45" s="15">
        <v>8.4839499999999998E-2</v>
      </c>
      <c r="AI45" s="15">
        <v>0.57325899999999996</v>
      </c>
      <c r="AJ45" s="15">
        <f t="shared" si="9"/>
        <v>6.2577164014257836</v>
      </c>
      <c r="AK45" s="15">
        <f t="shared" si="10"/>
        <v>0.88497474043809021</v>
      </c>
      <c r="AM45" s="15">
        <v>0.63646499999999995</v>
      </c>
      <c r="AN45" s="15">
        <v>0.111128</v>
      </c>
      <c r="AO45" s="15">
        <v>1.91281E-3</v>
      </c>
      <c r="AP45" s="15">
        <v>5.1874999999999998E-2</v>
      </c>
      <c r="AQ45" s="15">
        <f t="shared" si="11"/>
        <v>9.8720044420032309</v>
      </c>
      <c r="AR45" s="15">
        <f t="shared" si="12"/>
        <v>1.3961122569688407</v>
      </c>
      <c r="AU45" s="6">
        <v>1.06839826839826</v>
      </c>
      <c r="AV45" s="6">
        <v>8.7824651242541796E-2</v>
      </c>
      <c r="AW45" s="6">
        <v>0.87965367965367902</v>
      </c>
      <c r="AX45" s="6">
        <v>0.16484124094270899</v>
      </c>
      <c r="AY45" s="6">
        <v>0.99730801114197298</v>
      </c>
      <c r="AZ45" s="6">
        <v>3.9360318701308003E-2</v>
      </c>
      <c r="BA45" s="6">
        <v>0.96761362966688003</v>
      </c>
      <c r="BB45" s="6">
        <v>3.9393713192395499E-2</v>
      </c>
      <c r="BC45" s="5">
        <v>0.88121045163523004</v>
      </c>
      <c r="BD45" s="5">
        <v>0.58102093787852505</v>
      </c>
      <c r="BE45" s="6">
        <v>1.2219597854299999</v>
      </c>
      <c r="BF45" s="6">
        <v>5.0922304897041699E-2</v>
      </c>
    </row>
    <row r="46" spans="1:58" x14ac:dyDescent="0.25">
      <c r="A46" s="9">
        <v>0.99050499999999997</v>
      </c>
      <c r="B46" s="10">
        <f t="shared" si="0"/>
        <v>6.3434160425031543</v>
      </c>
      <c r="C46" s="10">
        <f t="shared" si="1"/>
        <v>0.89709449990830259</v>
      </c>
      <c r="D46" s="15">
        <v>0.25992100000000001</v>
      </c>
      <c r="E46" s="15">
        <v>6.8719600000000006E-2</v>
      </c>
      <c r="F46" s="15">
        <v>0.21915699999999999</v>
      </c>
      <c r="G46" s="10">
        <f t="shared" si="2"/>
        <v>12.556771150748581</v>
      </c>
      <c r="I46" s="18">
        <v>0.62549200000000005</v>
      </c>
      <c r="J46" s="18">
        <f t="shared" si="3"/>
        <v>10.045188918770481</v>
      </c>
      <c r="K46" s="18">
        <f t="shared" si="4"/>
        <v>1.4206042405525141</v>
      </c>
      <c r="L46" s="18">
        <v>5.9638200000000002E-2</v>
      </c>
      <c r="M46" s="18">
        <v>3.3739199999999999E-3</v>
      </c>
      <c r="N46" s="18">
        <v>1.7139799999999999E-3</v>
      </c>
      <c r="Q46" s="16">
        <v>0.62549200000000005</v>
      </c>
      <c r="R46" s="16">
        <f t="shared" si="5"/>
        <v>10.045188918770481</v>
      </c>
      <c r="S46" s="16">
        <f t="shared" si="6"/>
        <v>1.4206042405525141</v>
      </c>
      <c r="T46" s="17">
        <v>0.10623100000000001</v>
      </c>
      <c r="U46" s="17">
        <v>1.6416E-3</v>
      </c>
      <c r="V46" s="17">
        <v>6.7146899999999995E-2</v>
      </c>
      <c r="AF46" s="15">
        <v>0.99050499999999997</v>
      </c>
      <c r="AG46" s="15">
        <v>0.24435599999999999</v>
      </c>
      <c r="AH46" s="15">
        <v>7.8468800000000005E-2</v>
      </c>
      <c r="AI46" s="15">
        <v>0.58536999999999995</v>
      </c>
      <c r="AJ46" s="15">
        <f t="shared" si="9"/>
        <v>6.3434160425031543</v>
      </c>
      <c r="AK46" s="15">
        <f t="shared" si="10"/>
        <v>0.89709449990830259</v>
      </c>
      <c r="AM46" s="15">
        <v>0.62549200000000005</v>
      </c>
      <c r="AN46" s="15">
        <v>0.105405</v>
      </c>
      <c r="AO46" s="15">
        <v>3.01563E-3</v>
      </c>
      <c r="AP46" s="15">
        <v>4.6001300000000002E-2</v>
      </c>
      <c r="AQ46" s="15">
        <f t="shared" si="11"/>
        <v>10.045188918770481</v>
      </c>
      <c r="AR46" s="15">
        <f t="shared" si="12"/>
        <v>1.4206042405525141</v>
      </c>
      <c r="AU46" s="6">
        <v>1.0839826839826801</v>
      </c>
      <c r="AV46" s="6">
        <v>0.118566939661732</v>
      </c>
      <c r="AW46" s="6">
        <v>0.89696969696969697</v>
      </c>
      <c r="AX46" s="6">
        <v>0.194252269018624</v>
      </c>
      <c r="AY46" s="6">
        <v>1.0182428211665999</v>
      </c>
      <c r="AZ46" s="6">
        <v>5.4181579598716299E-2</v>
      </c>
      <c r="BA46" s="6">
        <v>1.0008061823024901</v>
      </c>
      <c r="BB46" s="6">
        <v>3.6657329305040898E-2</v>
      </c>
      <c r="BC46" s="5">
        <v>0.92342010728499702</v>
      </c>
      <c r="BD46" s="5">
        <v>0.62712580031147303</v>
      </c>
      <c r="BE46" s="6">
        <v>1.2827215781276999</v>
      </c>
      <c r="BF46" s="6">
        <v>5.7733171829036103E-2</v>
      </c>
    </row>
    <row r="47" spans="1:58" x14ac:dyDescent="0.25">
      <c r="A47" s="9">
        <v>0.97729900000000003</v>
      </c>
      <c r="B47" s="10">
        <f t="shared" si="0"/>
        <v>6.4291330566997269</v>
      </c>
      <c r="C47" s="10">
        <f t="shared" si="1"/>
        <v>0.90921671630859457</v>
      </c>
      <c r="D47" s="15">
        <v>0.24723500000000001</v>
      </c>
      <c r="E47" s="15">
        <v>6.3551999999999997E-2</v>
      </c>
      <c r="F47" s="15">
        <v>0.19391700000000001</v>
      </c>
      <c r="G47" s="10">
        <f t="shared" si="2"/>
        <v>11.110625675838385</v>
      </c>
      <c r="I47" s="18">
        <v>0.61489000000000005</v>
      </c>
      <c r="J47" s="18">
        <f t="shared" si="3"/>
        <v>10.218389154449715</v>
      </c>
      <c r="K47" s="18">
        <f t="shared" si="4"/>
        <v>1.445098452782893</v>
      </c>
      <c r="L47" s="18">
        <v>5.4177900000000001E-2</v>
      </c>
      <c r="M47" s="18">
        <v>2.9573799999999999E-3</v>
      </c>
      <c r="N47" s="18">
        <v>2.3230500000000001E-3</v>
      </c>
      <c r="Q47" s="16">
        <v>0.61489000000000005</v>
      </c>
      <c r="R47" s="16">
        <f t="shared" si="5"/>
        <v>10.218389154449715</v>
      </c>
      <c r="S47" s="16">
        <f t="shared" si="6"/>
        <v>1.445098452782893</v>
      </c>
      <c r="T47" s="17">
        <v>9.3765600000000004E-2</v>
      </c>
      <c r="U47" s="17">
        <v>2.9305400000000001E-3</v>
      </c>
      <c r="V47" s="17">
        <v>5.91268E-2</v>
      </c>
      <c r="AF47" s="15">
        <v>0.97729900000000003</v>
      </c>
      <c r="AG47" s="15">
        <v>0.28258</v>
      </c>
      <c r="AH47" s="15">
        <v>7.4086899999999997E-2</v>
      </c>
      <c r="AI47" s="15">
        <v>0.58214200000000005</v>
      </c>
      <c r="AJ47" s="15">
        <f t="shared" si="9"/>
        <v>6.4291330566997269</v>
      </c>
      <c r="AK47" s="15">
        <f t="shared" si="10"/>
        <v>0.90921671630859457</v>
      </c>
      <c r="AM47" s="15">
        <v>0.61489000000000005</v>
      </c>
      <c r="AN47" s="15">
        <v>9.6912600000000002E-2</v>
      </c>
      <c r="AO47" s="15">
        <v>4.3625599999999997E-3</v>
      </c>
      <c r="AP47" s="15">
        <v>4.6633500000000001E-2</v>
      </c>
      <c r="AQ47" s="15">
        <f t="shared" si="11"/>
        <v>10.218389154449715</v>
      </c>
      <c r="AR47" s="15">
        <f t="shared" si="12"/>
        <v>1.445098452782893</v>
      </c>
      <c r="AU47" s="6">
        <v>1.1082251082251</v>
      </c>
      <c r="AV47" s="6">
        <v>8.3907933040109198E-2</v>
      </c>
      <c r="AW47" s="6">
        <v>0.92294372294372196</v>
      </c>
      <c r="AX47" s="6">
        <v>0.21700699537815599</v>
      </c>
      <c r="AY47" s="6">
        <v>1.0759013566020901</v>
      </c>
      <c r="AZ47" s="6">
        <v>4.4670042784236301E-2</v>
      </c>
      <c r="BA47" s="6">
        <v>1.0182451784247999</v>
      </c>
      <c r="BB47" s="6">
        <v>5.2832049282411399E-2</v>
      </c>
      <c r="BC47" s="5">
        <v>0.95882554075099502</v>
      </c>
      <c r="BD47" s="5">
        <v>0.51572244332929496</v>
      </c>
      <c r="BE47" s="6">
        <v>1.3502277902751301</v>
      </c>
      <c r="BF47" s="6">
        <v>4.4886658591451502E-2</v>
      </c>
    </row>
    <row r="48" spans="1:58" x14ac:dyDescent="0.25">
      <c r="A48" s="9">
        <v>0.96443900000000005</v>
      </c>
      <c r="B48" s="10">
        <f t="shared" si="0"/>
        <v>6.5148602526231167</v>
      </c>
      <c r="C48" s="10">
        <f t="shared" si="1"/>
        <v>0.9213403726225019</v>
      </c>
      <c r="D48" s="15">
        <v>0.234984</v>
      </c>
      <c r="E48" s="15">
        <v>5.8985599999999999E-2</v>
      </c>
      <c r="F48" s="15">
        <v>0.176208</v>
      </c>
      <c r="G48" s="10">
        <f t="shared" si="2"/>
        <v>10.09597471644121</v>
      </c>
      <c r="I48" s="18">
        <v>0.60464200000000001</v>
      </c>
      <c r="J48" s="18">
        <f t="shared" si="3"/>
        <v>10.391579326576034</v>
      </c>
      <c r="K48" s="18">
        <f t="shared" si="4"/>
        <v>1.4695912418119701</v>
      </c>
      <c r="L48" s="18">
        <v>4.9489499999999999E-2</v>
      </c>
      <c r="M48" s="18">
        <v>2.50067E-3</v>
      </c>
      <c r="N48" s="18">
        <v>2.3760500000000002E-3</v>
      </c>
      <c r="Q48" s="16">
        <v>0.60464200000000001</v>
      </c>
      <c r="R48" s="16">
        <f t="shared" si="5"/>
        <v>10.391579326576034</v>
      </c>
      <c r="S48" s="16">
        <f t="shared" si="6"/>
        <v>1.4695912418119701</v>
      </c>
      <c r="T48" s="17">
        <v>8.7427099999999994E-2</v>
      </c>
      <c r="U48" s="17">
        <v>4.3549900000000004E-3</v>
      </c>
      <c r="V48" s="17">
        <v>4.8686300000000002E-2</v>
      </c>
      <c r="AF48" s="15">
        <v>0.96443900000000005</v>
      </c>
      <c r="AG48" s="15">
        <v>0.24274699999999999</v>
      </c>
      <c r="AH48" s="15">
        <v>6.5986900000000001E-2</v>
      </c>
      <c r="AI48" s="15">
        <v>0.47334199999999998</v>
      </c>
      <c r="AJ48" s="15">
        <f t="shared" si="9"/>
        <v>6.5148602526231167</v>
      </c>
      <c r="AK48" s="15">
        <f t="shared" si="10"/>
        <v>0.9213403726225019</v>
      </c>
      <c r="AM48" s="15">
        <v>0.60464200000000001</v>
      </c>
      <c r="AN48" s="15">
        <v>9.2083799999999993E-2</v>
      </c>
      <c r="AO48" s="15">
        <v>3.2045699999999999E-3</v>
      </c>
      <c r="AP48" s="15">
        <v>3.9932299999999997E-2</v>
      </c>
      <c r="AQ48" s="15">
        <f t="shared" si="11"/>
        <v>10.391579326576034</v>
      </c>
      <c r="AR48" s="15">
        <f t="shared" si="12"/>
        <v>1.4695912418119701</v>
      </c>
      <c r="AU48" s="6">
        <v>1.13766233766233</v>
      </c>
      <c r="AV48" s="6">
        <v>4.3920031904010497E-2</v>
      </c>
      <c r="AW48" s="6">
        <v>0.93679653679653596</v>
      </c>
      <c r="AX48" s="6">
        <v>0.25976145201779299</v>
      </c>
      <c r="AY48" s="6">
        <v>1.1161043951078999</v>
      </c>
      <c r="AZ48" s="6">
        <v>2.84304982065193E-2</v>
      </c>
      <c r="BA48" s="6">
        <v>1.04445788954673</v>
      </c>
      <c r="BB48" s="6">
        <v>4.6054931973457502E-2</v>
      </c>
      <c r="BC48" s="5">
        <v>0.98240332237411299</v>
      </c>
      <c r="BD48" s="5">
        <v>0.36490050181692302</v>
      </c>
      <c r="BE48" s="6">
        <v>1.38397646651669</v>
      </c>
      <c r="BF48" s="6">
        <v>2.5340024225644499E-2</v>
      </c>
    </row>
    <row r="49" spans="1:58" x14ac:dyDescent="0.25">
      <c r="A49" s="9">
        <v>0.95191400000000004</v>
      </c>
      <c r="B49" s="10">
        <f t="shared" si="0"/>
        <v>6.600580837323105</v>
      </c>
      <c r="C49" s="10">
        <f t="shared" si="1"/>
        <v>0.93346309396822946</v>
      </c>
      <c r="D49" s="15">
        <v>0.22361500000000001</v>
      </c>
      <c r="E49" s="15">
        <v>5.4907600000000001E-2</v>
      </c>
      <c r="F49" s="15">
        <v>0.15726999999999999</v>
      </c>
      <c r="G49" s="10">
        <f t="shared" si="2"/>
        <v>9.0109072440224569</v>
      </c>
      <c r="I49" s="18">
        <v>0.59472999999999998</v>
      </c>
      <c r="J49" s="18">
        <f t="shared" si="3"/>
        <v>10.564769403224297</v>
      </c>
      <c r="K49" s="18">
        <f t="shared" si="4"/>
        <v>1.4940840173384109</v>
      </c>
      <c r="L49" s="18">
        <v>4.6323900000000001E-2</v>
      </c>
      <c r="M49" s="18">
        <v>2.02286E-3</v>
      </c>
      <c r="N49" s="18">
        <v>2.20331E-3</v>
      </c>
      <c r="Q49" s="16">
        <v>0.59472999999999998</v>
      </c>
      <c r="R49" s="16">
        <f t="shared" si="5"/>
        <v>10.564769403224297</v>
      </c>
      <c r="S49" s="16">
        <f t="shared" si="6"/>
        <v>1.4940840173384109</v>
      </c>
      <c r="T49" s="17">
        <v>8.5857000000000003E-2</v>
      </c>
      <c r="U49" s="17">
        <v>6.6677399999999997E-4</v>
      </c>
      <c r="V49" s="17">
        <v>5.4743600000000003E-2</v>
      </c>
      <c r="AF49" s="15">
        <v>0.95191400000000004</v>
      </c>
      <c r="AG49" s="15">
        <v>0.303535</v>
      </c>
      <c r="AH49" s="15">
        <v>5.8876600000000001E-2</v>
      </c>
      <c r="AI49" s="15">
        <v>0.54927800000000004</v>
      </c>
      <c r="AJ49" s="15">
        <f t="shared" si="9"/>
        <v>6.600580837323105</v>
      </c>
      <c r="AK49" s="15">
        <f t="shared" si="10"/>
        <v>0.93346309396822946</v>
      </c>
      <c r="AM49" s="15">
        <v>0.59472999999999998</v>
      </c>
      <c r="AN49" s="15">
        <v>8.2588400000000006E-2</v>
      </c>
      <c r="AO49" s="15">
        <v>2.29371E-3</v>
      </c>
      <c r="AP49" s="15">
        <v>3.6715200000000003E-2</v>
      </c>
      <c r="AQ49" s="15">
        <f t="shared" si="11"/>
        <v>10.564769403224297</v>
      </c>
      <c r="AR49" s="15">
        <f t="shared" si="12"/>
        <v>1.4940840173384109</v>
      </c>
      <c r="AU49" s="6">
        <v>1.1809523809523801</v>
      </c>
      <c r="AV49" s="6">
        <v>6.13728357386569E-2</v>
      </c>
      <c r="AW49" s="6">
        <v>0.93333333333333302</v>
      </c>
      <c r="AX49" s="6">
        <v>0.32784453345200998</v>
      </c>
      <c r="AY49" s="6">
        <v>1.15629093280635</v>
      </c>
      <c r="AZ49" s="6">
        <v>2.1637665842935999E-2</v>
      </c>
      <c r="BA49" s="6">
        <v>1.09160305343511</v>
      </c>
      <c r="BB49" s="6">
        <v>5.5448605878216199E-2</v>
      </c>
      <c r="BC49" s="5">
        <v>1.00599660840975</v>
      </c>
      <c r="BD49" s="5">
        <v>0.26001038241910301</v>
      </c>
      <c r="BE49" s="6">
        <v>1.4548626405952501</v>
      </c>
      <c r="BF49" s="6">
        <v>2.5630731960546799E-2</v>
      </c>
    </row>
    <row r="50" spans="1:58" x14ac:dyDescent="0.25">
      <c r="A50" s="9">
        <v>0.93971000000000005</v>
      </c>
      <c r="B50" s="10">
        <f t="shared" si="0"/>
        <v>6.6863024839360934</v>
      </c>
      <c r="C50" s="10">
        <f t="shared" si="1"/>
        <v>0.94558596549113361</v>
      </c>
      <c r="D50" s="15">
        <v>0.213008</v>
      </c>
      <c r="E50" s="15">
        <v>5.1222900000000002E-2</v>
      </c>
      <c r="F50" s="15">
        <v>0.13686999999999999</v>
      </c>
      <c r="G50" s="10">
        <f t="shared" si="2"/>
        <v>7.8420733419555768</v>
      </c>
      <c r="I50" s="18">
        <v>0.58513700000000002</v>
      </c>
      <c r="J50" s="18">
        <f t="shared" si="3"/>
        <v>10.737972999792504</v>
      </c>
      <c r="K50" s="18">
        <f t="shared" si="4"/>
        <v>1.5185787048702666</v>
      </c>
      <c r="L50" s="18">
        <v>4.4869399999999997E-2</v>
      </c>
      <c r="M50" s="18">
        <v>1.5623E-3</v>
      </c>
      <c r="N50" s="18">
        <v>2.8288800000000002E-3</v>
      </c>
      <c r="Q50" s="16">
        <v>0.58513700000000002</v>
      </c>
      <c r="R50" s="16">
        <f t="shared" si="5"/>
        <v>10.737972999792504</v>
      </c>
      <c r="S50" s="16">
        <f t="shared" si="6"/>
        <v>1.5185787048702666</v>
      </c>
      <c r="T50" s="17">
        <v>8.3347699999999997E-2</v>
      </c>
      <c r="U50" s="17">
        <v>4.3436100000000002E-4</v>
      </c>
      <c r="V50" s="17">
        <v>4.7808700000000003E-2</v>
      </c>
      <c r="AF50" s="15">
        <v>0.93971000000000005</v>
      </c>
      <c r="AG50" s="15">
        <v>0.396949</v>
      </c>
      <c r="AH50" s="15">
        <v>5.9639699999999997E-2</v>
      </c>
      <c r="AI50" s="15">
        <v>0.46833200000000003</v>
      </c>
      <c r="AJ50" s="15">
        <f t="shared" si="9"/>
        <v>6.6863024839360934</v>
      </c>
      <c r="AK50" s="15">
        <f t="shared" si="10"/>
        <v>0.94558596549113361</v>
      </c>
      <c r="AM50" s="15">
        <v>0.58513700000000002</v>
      </c>
      <c r="AN50" s="15">
        <v>7.66733E-2</v>
      </c>
      <c r="AO50" s="15">
        <v>3.3381000000000001E-3</v>
      </c>
      <c r="AP50" s="15">
        <v>3.02662E-2</v>
      </c>
      <c r="AQ50" s="15">
        <f t="shared" si="11"/>
        <v>10.737972999792504</v>
      </c>
      <c r="AR50" s="15">
        <f t="shared" si="12"/>
        <v>1.5185787048702666</v>
      </c>
      <c r="AU50" s="6">
        <v>1.2207792207792201</v>
      </c>
      <c r="AV50" s="6">
        <v>5.3450777082285801E-2</v>
      </c>
      <c r="AW50" s="6">
        <v>0.95064935064934997</v>
      </c>
      <c r="AX50" s="6">
        <v>0.381287604251556</v>
      </c>
      <c r="AY50" s="6">
        <v>1.19995914085796</v>
      </c>
      <c r="AZ50" s="6">
        <v>2.15885562972188E-2</v>
      </c>
      <c r="BA50" s="6">
        <v>1.1143600240440299</v>
      </c>
      <c r="BB50" s="6">
        <v>2.7082932272043302E-2</v>
      </c>
      <c r="BC50" s="5">
        <v>1.03135961238968</v>
      </c>
      <c r="BD50" s="5">
        <v>0.39790967295379698</v>
      </c>
      <c r="BE50" s="6">
        <v>1.4751246928534301</v>
      </c>
      <c r="BF50" s="6">
        <v>5.1960546807406603E-2</v>
      </c>
    </row>
    <row r="51" spans="1:58" x14ac:dyDescent="0.25">
      <c r="A51" s="9">
        <v>0.92781499999999995</v>
      </c>
      <c r="B51" s="10">
        <f t="shared" si="0"/>
        <v>6.7720238486978399</v>
      </c>
      <c r="C51" s="10">
        <f t="shared" si="1"/>
        <v>0.95770879715425294</v>
      </c>
      <c r="D51" s="15">
        <v>0.203068</v>
      </c>
      <c r="E51" s="15">
        <v>4.7853199999999999E-2</v>
      </c>
      <c r="F51" s="15">
        <v>0.123005</v>
      </c>
      <c r="G51" s="10">
        <f t="shared" si="2"/>
        <v>7.0476673590066916</v>
      </c>
      <c r="I51" s="18">
        <v>0.57584900000000006</v>
      </c>
      <c r="J51" s="18">
        <f t="shared" si="3"/>
        <v>10.911168218021713</v>
      </c>
      <c r="K51" s="18">
        <f t="shared" si="4"/>
        <v>1.5430722075260581</v>
      </c>
      <c r="L51" s="18">
        <v>4.4742299999999999E-2</v>
      </c>
      <c r="M51" s="18">
        <v>1.1806399999999999E-3</v>
      </c>
      <c r="N51" s="18">
        <v>2.1156899999999999E-3</v>
      </c>
      <c r="Q51" s="16">
        <v>0.57584900000000006</v>
      </c>
      <c r="R51" s="16">
        <f t="shared" si="5"/>
        <v>10.911168218021713</v>
      </c>
      <c r="S51" s="16">
        <f t="shared" si="6"/>
        <v>1.5430722075260581</v>
      </c>
      <c r="T51" s="17">
        <v>2.1558000000000001E-2</v>
      </c>
      <c r="U51" s="17">
        <v>2.2642999999999999E-3</v>
      </c>
      <c r="V51" s="17">
        <v>1.05641E-2</v>
      </c>
      <c r="AF51" s="15">
        <v>0.92781499999999995</v>
      </c>
      <c r="AG51" s="15">
        <v>0.48812100000000003</v>
      </c>
      <c r="AH51" s="15">
        <v>5.26521E-2</v>
      </c>
      <c r="AI51" s="15">
        <v>0.45886700000000002</v>
      </c>
      <c r="AJ51" s="15">
        <f t="shared" si="9"/>
        <v>6.7720238486978399</v>
      </c>
      <c r="AK51" s="15">
        <f t="shared" si="10"/>
        <v>0.95770879715425294</v>
      </c>
      <c r="AM51" s="15">
        <v>0.57584900000000006</v>
      </c>
      <c r="AN51" s="15">
        <v>3.1142300000000001E-2</v>
      </c>
      <c r="AO51" s="15">
        <v>2.9864800000000001E-3</v>
      </c>
      <c r="AP51" s="15">
        <v>4.78941E-3</v>
      </c>
      <c r="AQ51" s="15">
        <f t="shared" si="11"/>
        <v>10.911168218021713</v>
      </c>
      <c r="AR51" s="15">
        <f t="shared" si="12"/>
        <v>1.5430722075260581</v>
      </c>
      <c r="AU51" s="6">
        <v>1.24155844155844</v>
      </c>
      <c r="AV51" s="6">
        <v>3.7475652962969397E-2</v>
      </c>
      <c r="AW51" s="6">
        <v>0.94545454545454499</v>
      </c>
      <c r="AX51" s="6">
        <v>0.42132944936683198</v>
      </c>
      <c r="AY51" s="6">
        <v>1.24189240687847</v>
      </c>
      <c r="AZ51" s="6">
        <v>1.47937595518066E-2</v>
      </c>
      <c r="BA51" s="6">
        <v>1.13882364958571</v>
      </c>
      <c r="BB51" s="6">
        <v>2.1657309661222899E-2</v>
      </c>
      <c r="BC51" s="5">
        <v>1.03811953625194</v>
      </c>
      <c r="BD51" s="5">
        <v>0.424184114898771</v>
      </c>
      <c r="BE51" s="6">
        <v>1.5038100709465301</v>
      </c>
      <c r="BF51" s="6">
        <v>3.2393147603391598E-2</v>
      </c>
    </row>
    <row r="52" spans="1:58" x14ac:dyDescent="0.25">
      <c r="A52" s="9">
        <v>0.91621799999999998</v>
      </c>
      <c r="B52" s="10">
        <f t="shared" si="0"/>
        <v>6.8577405237395315</v>
      </c>
      <c r="C52" s="10">
        <f t="shared" si="1"/>
        <v>0.96983096559080173</v>
      </c>
      <c r="D52" s="15">
        <v>0.194193</v>
      </c>
      <c r="E52" s="15">
        <v>4.4735200000000003E-2</v>
      </c>
      <c r="F52" s="15">
        <v>0.112473</v>
      </c>
      <c r="G52" s="10">
        <f t="shared" si="2"/>
        <v>6.4442282091749075</v>
      </c>
      <c r="I52" s="18">
        <v>0.56685200000000002</v>
      </c>
      <c r="J52" s="18">
        <f t="shared" si="3"/>
        <v>11.084348837403036</v>
      </c>
      <c r="K52" s="18">
        <f t="shared" si="4"/>
        <v>1.5675636455929822</v>
      </c>
      <c r="L52" s="18">
        <v>4.4687499999999998E-2</v>
      </c>
      <c r="M52" s="18">
        <v>9.6148200000000005E-4</v>
      </c>
      <c r="N52" s="18">
        <v>2.8507599999999999E-3</v>
      </c>
      <c r="Q52" s="16">
        <v>0.56685200000000002</v>
      </c>
      <c r="R52" s="16">
        <f t="shared" si="5"/>
        <v>11.084348837403036</v>
      </c>
      <c r="S52" s="16">
        <f t="shared" si="6"/>
        <v>1.5675636455929822</v>
      </c>
      <c r="T52" s="17">
        <v>7.4928900000000007E-2</v>
      </c>
      <c r="U52" s="17">
        <v>2.7109899999999999E-3</v>
      </c>
      <c r="V52" s="17">
        <v>4.89326E-2</v>
      </c>
      <c r="AF52" s="15">
        <v>0.91621799999999998</v>
      </c>
      <c r="AG52" s="15">
        <v>0.498164</v>
      </c>
      <c r="AH52" s="15">
        <v>4.6014100000000002E-2</v>
      </c>
      <c r="AI52" s="15">
        <v>0.453517</v>
      </c>
      <c r="AJ52" s="15">
        <f t="shared" si="9"/>
        <v>6.8577405237395315</v>
      </c>
      <c r="AK52" s="15">
        <f t="shared" si="10"/>
        <v>0.96983096559080173</v>
      </c>
      <c r="AM52" s="15">
        <v>0.56685200000000002</v>
      </c>
      <c r="AN52" s="15">
        <v>6.9325800000000007E-2</v>
      </c>
      <c r="AO52" s="15">
        <v>1.8791000000000001E-3</v>
      </c>
      <c r="AP52" s="15">
        <v>3.9805800000000002E-2</v>
      </c>
      <c r="AQ52" s="15">
        <f t="shared" si="11"/>
        <v>11.084348837403036</v>
      </c>
      <c r="AR52" s="15">
        <f t="shared" si="12"/>
        <v>1.5675636455929822</v>
      </c>
      <c r="AU52" s="6">
        <v>1.28484848484848</v>
      </c>
      <c r="AV52" s="6">
        <v>4.1577321951153698E-2</v>
      </c>
      <c r="AW52" s="6">
        <v>0.96277056277056206</v>
      </c>
      <c r="AX52" s="6">
        <v>0.454745817896685</v>
      </c>
      <c r="AY52" s="6">
        <v>1.3571694043601401</v>
      </c>
      <c r="AZ52" s="6">
        <v>1.8712701300027799E-2</v>
      </c>
      <c r="BA52" s="6">
        <v>1.1755073016072499</v>
      </c>
      <c r="BB52" s="6">
        <v>2.0266527326515901E-2</v>
      </c>
      <c r="BC52" s="5">
        <v>1.0684683163177</v>
      </c>
      <c r="BD52" s="5">
        <v>0.33244505969890897</v>
      </c>
      <c r="BE52" s="6">
        <v>1.52069659110572</v>
      </c>
      <c r="BF52" s="6">
        <v>5.8709119224779699E-2</v>
      </c>
    </row>
    <row r="53" spans="1:58" x14ac:dyDescent="0.25">
      <c r="A53" s="9">
        <v>0.90490599999999999</v>
      </c>
      <c r="B53" s="10">
        <f t="shared" si="0"/>
        <v>6.9434673957069419</v>
      </c>
      <c r="C53" s="10">
        <f t="shared" si="1"/>
        <v>0.98195457609041503</v>
      </c>
      <c r="D53" s="15">
        <v>0.18652099999999999</v>
      </c>
      <c r="E53" s="15">
        <v>4.1818399999999999E-2</v>
      </c>
      <c r="F53" s="15">
        <v>9.8598099999999994E-2</v>
      </c>
      <c r="G53" s="10">
        <f t="shared" si="2"/>
        <v>5.6492549980088418</v>
      </c>
      <c r="I53" s="18">
        <v>0.55813100000000004</v>
      </c>
      <c r="J53" s="18">
        <f t="shared" si="3"/>
        <v>11.257545822001619</v>
      </c>
      <c r="K53" s="18">
        <f t="shared" si="4"/>
        <v>1.5920573980511261</v>
      </c>
      <c r="L53" s="18">
        <v>4.3816399999999998E-2</v>
      </c>
      <c r="M53" s="18">
        <v>9.3822800000000004E-4</v>
      </c>
      <c r="N53" s="18">
        <v>1.84191E-3</v>
      </c>
      <c r="Q53" s="16">
        <v>0.55813100000000004</v>
      </c>
      <c r="R53" s="16">
        <f t="shared" si="5"/>
        <v>11.257545822001619</v>
      </c>
      <c r="S53" s="16">
        <f t="shared" si="6"/>
        <v>1.5920573980511261</v>
      </c>
      <c r="T53" s="17">
        <v>6.6455600000000004E-2</v>
      </c>
      <c r="U53" s="17">
        <v>5.0104200000000005E-4</v>
      </c>
      <c r="V53" s="17">
        <v>4.6378299999999997E-2</v>
      </c>
      <c r="AF53" s="15">
        <v>0.90490599999999999</v>
      </c>
      <c r="AG53" s="15">
        <v>0.52217100000000005</v>
      </c>
      <c r="AH53" s="15">
        <v>4.3751100000000001E-2</v>
      </c>
      <c r="AI53" s="15">
        <v>0.43176399999999998</v>
      </c>
      <c r="AJ53" s="15">
        <f t="shared" si="9"/>
        <v>6.9434673957069419</v>
      </c>
      <c r="AK53" s="15">
        <f t="shared" si="10"/>
        <v>0.98195457609041503</v>
      </c>
      <c r="AM53" s="15">
        <v>0.55813100000000004</v>
      </c>
      <c r="AN53" s="15">
        <v>6.8414699999999995E-2</v>
      </c>
      <c r="AO53" s="15">
        <v>1.6753600000000001E-3</v>
      </c>
      <c r="AP53" s="15">
        <v>3.7153400000000003E-2</v>
      </c>
      <c r="AQ53" s="15">
        <f t="shared" si="11"/>
        <v>11.257545822001619</v>
      </c>
      <c r="AR53" s="15">
        <f t="shared" si="12"/>
        <v>1.5920573980511261</v>
      </c>
      <c r="AU53" s="6">
        <v>1.3333333333333299</v>
      </c>
      <c r="AV53" s="6">
        <v>3.6344755970924202E-2</v>
      </c>
      <c r="AW53" s="6">
        <v>0.97489177489177503</v>
      </c>
      <c r="AX53" s="6">
        <v>0.42673540670870402</v>
      </c>
      <c r="AY53" s="6">
        <v>1.4480016343656801</v>
      </c>
      <c r="AZ53" s="6">
        <v>1.72610231286318E-2</v>
      </c>
      <c r="BA53" s="6">
        <v>1.2401362495236301</v>
      </c>
      <c r="BB53" s="6">
        <v>2.0193845198854501E-2</v>
      </c>
      <c r="BC53" s="5">
        <v>1.08866392109361</v>
      </c>
      <c r="BD53" s="5">
        <v>0.161924208340543</v>
      </c>
      <c r="BE53" s="6">
        <v>1.6033949126146301</v>
      </c>
      <c r="BF53" s="6">
        <v>5.2486589375324501E-2</v>
      </c>
    </row>
    <row r="54" spans="1:58" x14ac:dyDescent="0.25">
      <c r="A54" s="9">
        <v>0.89387099999999997</v>
      </c>
      <c r="B54" s="10">
        <f t="shared" si="0"/>
        <v>7.0291857630235084</v>
      </c>
      <c r="C54" s="10">
        <f t="shared" si="1"/>
        <v>0.99407698385077181</v>
      </c>
      <c r="D54" s="15">
        <v>0.179761</v>
      </c>
      <c r="E54" s="15">
        <v>3.9066400000000001E-2</v>
      </c>
      <c r="F54" s="15">
        <v>8.6626300000000003E-2</v>
      </c>
      <c r="G54" s="10">
        <f t="shared" si="2"/>
        <v>4.9633213848341233</v>
      </c>
      <c r="I54" s="18">
        <v>0.549674</v>
      </c>
      <c r="J54" s="18">
        <f t="shared" si="3"/>
        <v>11.430748602225295</v>
      </c>
      <c r="K54" s="18">
        <f t="shared" si="4"/>
        <v>1.6165519701344311</v>
      </c>
      <c r="L54" s="18">
        <v>4.1466099999999999E-2</v>
      </c>
      <c r="M54" s="18">
        <v>1.0165899999999999E-3</v>
      </c>
      <c r="N54" s="18">
        <v>2.3767100000000002E-3</v>
      </c>
      <c r="Q54" s="16">
        <v>0.549674</v>
      </c>
      <c r="R54" s="16">
        <f t="shared" si="5"/>
        <v>11.430748602225295</v>
      </c>
      <c r="S54" s="16">
        <f t="shared" si="6"/>
        <v>1.6165519701344311</v>
      </c>
      <c r="T54" s="17">
        <v>6.0810200000000002E-2</v>
      </c>
      <c r="U54" s="17">
        <v>1.69618E-3</v>
      </c>
      <c r="V54" s="17">
        <v>4.4634600000000003E-2</v>
      </c>
      <c r="AF54" s="15">
        <v>0.89387099999999997</v>
      </c>
      <c r="AG54" s="15">
        <v>0.53424799999999995</v>
      </c>
      <c r="AH54" s="15">
        <v>4.0280299999999998E-2</v>
      </c>
      <c r="AI54" s="15">
        <v>0.385189</v>
      </c>
      <c r="AJ54" s="15">
        <f t="shared" si="9"/>
        <v>7.0291857630235084</v>
      </c>
      <c r="AK54" s="15">
        <f t="shared" si="10"/>
        <v>0.99407698385077181</v>
      </c>
      <c r="AM54" s="15">
        <v>0.549674</v>
      </c>
      <c r="AN54" s="15">
        <v>6.5818600000000005E-2</v>
      </c>
      <c r="AO54" s="15">
        <v>2.18316E-3</v>
      </c>
      <c r="AP54" s="15">
        <v>3.2745999999999997E-2</v>
      </c>
      <c r="AQ54" s="15">
        <f t="shared" si="11"/>
        <v>11.430748602225295</v>
      </c>
      <c r="AR54" s="15">
        <f t="shared" si="12"/>
        <v>1.6165519701344311</v>
      </c>
      <c r="AU54" s="6">
        <v>1.39393939393939</v>
      </c>
      <c r="AV54" s="6">
        <v>3.2474275464929599E-2</v>
      </c>
      <c r="AW54" s="6">
        <v>0.98528138528138498</v>
      </c>
      <c r="AX54" s="6">
        <v>0.37869444010966002</v>
      </c>
      <c r="AY54" s="6">
        <v>1.4934118562229599</v>
      </c>
      <c r="AZ54" s="6">
        <v>1.99090098336955E-2</v>
      </c>
      <c r="BA54" s="6">
        <v>1.3030184691179501</v>
      </c>
      <c r="BB54" s="6">
        <v>2.0123127453021999E-2</v>
      </c>
      <c r="BC54" s="5">
        <v>1.1291392974562999</v>
      </c>
      <c r="BD54" s="5">
        <v>7.0226682817095196E-2</v>
      </c>
    </row>
    <row r="55" spans="1:58" x14ac:dyDescent="0.25">
      <c r="A55" s="9">
        <v>0.88310100000000002</v>
      </c>
      <c r="B55" s="10">
        <f t="shared" si="0"/>
        <v>7.1149113263144148</v>
      </c>
      <c r="C55" s="10">
        <f t="shared" si="1"/>
        <v>1.006200409275579</v>
      </c>
      <c r="D55" s="15">
        <v>0.173957</v>
      </c>
      <c r="E55" s="15">
        <v>3.6450700000000003E-2</v>
      </c>
      <c r="F55" s="15">
        <v>8.0563899999999994E-2</v>
      </c>
      <c r="G55" s="10">
        <f t="shared" si="2"/>
        <v>4.6159714511140129</v>
      </c>
      <c r="AF55" s="15">
        <v>0.88310100000000002</v>
      </c>
      <c r="AG55" s="15">
        <v>0.52445200000000003</v>
      </c>
      <c r="AH55" s="15">
        <v>3.4719100000000003E-2</v>
      </c>
      <c r="AI55" s="15">
        <v>0.343634</v>
      </c>
      <c r="AJ55" s="15">
        <f t="shared" si="9"/>
        <v>7.1149113263144148</v>
      </c>
      <c r="AK55" s="15">
        <f t="shared" si="10"/>
        <v>1.006200409275579</v>
      </c>
      <c r="AU55" s="6">
        <v>1.4354978354978301</v>
      </c>
      <c r="AV55" s="6">
        <v>3.5236977827097997E-2</v>
      </c>
      <c r="AW55" s="6">
        <v>1.0043290043290001</v>
      </c>
      <c r="AX55" s="6">
        <v>0.34936432800251199</v>
      </c>
      <c r="AY55" s="6">
        <v>1.53359367940502</v>
      </c>
      <c r="AZ55" s="6">
        <v>1.58152381027214E-2</v>
      </c>
      <c r="BA55" s="6">
        <v>1.37114323093665</v>
      </c>
      <c r="BB55" s="6">
        <v>1.8696986245398499E-2</v>
      </c>
      <c r="BC55" s="5">
        <v>1.16459124415988</v>
      </c>
      <c r="BD55" s="5">
        <v>9.6618792178577204E-2</v>
      </c>
    </row>
    <row r="56" spans="1:58" x14ac:dyDescent="0.25">
      <c r="A56" s="9">
        <v>0.87258800000000003</v>
      </c>
      <c r="B56" s="10">
        <f t="shared" si="0"/>
        <v>7.2006322653756252</v>
      </c>
      <c r="C56" s="10">
        <f t="shared" si="1"/>
        <v>1.0183231807355513</v>
      </c>
      <c r="D56" s="15">
        <v>0.16933100000000001</v>
      </c>
      <c r="E56" s="15">
        <v>3.3954100000000001E-2</v>
      </c>
      <c r="F56" s="15">
        <v>7.3287099999999994E-2</v>
      </c>
      <c r="G56" s="10">
        <f t="shared" si="2"/>
        <v>4.1990415227532152</v>
      </c>
      <c r="AF56" s="15">
        <v>0.87258800000000003</v>
      </c>
      <c r="AG56" s="15">
        <v>0.493174</v>
      </c>
      <c r="AH56" s="15">
        <v>3.4991599999999998E-2</v>
      </c>
      <c r="AI56" s="15">
        <v>0.265932</v>
      </c>
      <c r="AJ56" s="15">
        <f t="shared" si="9"/>
        <v>7.2006322653756252</v>
      </c>
      <c r="AK56" s="15">
        <f t="shared" si="10"/>
        <v>1.0183231807355513</v>
      </c>
      <c r="AU56" s="6">
        <v>1.49956709956709</v>
      </c>
      <c r="AV56" s="6">
        <v>2.7368863149904499E-2</v>
      </c>
      <c r="AW56" s="6">
        <v>1.0164502164502101</v>
      </c>
      <c r="AX56" s="6">
        <v>0.36808288877714701</v>
      </c>
      <c r="AY56" s="6">
        <v>1.5737542872633401</v>
      </c>
      <c r="AZ56" s="6">
        <v>2.3867239218490401E-2</v>
      </c>
      <c r="BA56" s="6">
        <v>1.4497436481713499</v>
      </c>
      <c r="BB56" s="6">
        <v>1.9958119379412699E-2</v>
      </c>
      <c r="BC56" s="5">
        <v>1.2067743208167501</v>
      </c>
      <c r="BD56" s="5">
        <v>6.3983388129434701E-2</v>
      </c>
    </row>
    <row r="57" spans="1:58" x14ac:dyDescent="0.25">
      <c r="A57" s="9">
        <v>0.86232200000000003</v>
      </c>
      <c r="B57" s="10">
        <f t="shared" si="0"/>
        <v>7.2863562650374059</v>
      </c>
      <c r="C57" s="10">
        <f t="shared" si="1"/>
        <v>1.0304463850298069</v>
      </c>
      <c r="D57" s="15">
        <v>0.16561699999999999</v>
      </c>
      <c r="E57" s="15">
        <v>3.1564099999999998E-2</v>
      </c>
      <c r="F57" s="15">
        <v>6.3663800000000006E-2</v>
      </c>
      <c r="G57" s="10">
        <f t="shared" si="2"/>
        <v>3.6476670477649709</v>
      </c>
      <c r="AF57" s="15">
        <v>0.86232200000000003</v>
      </c>
      <c r="AG57" s="15">
        <v>0.53332000000000002</v>
      </c>
      <c r="AH57" s="15">
        <v>3.2945500000000003E-2</v>
      </c>
      <c r="AI57" s="15">
        <v>0.24036199999999999</v>
      </c>
      <c r="AJ57" s="15">
        <f t="shared" si="9"/>
        <v>7.2863562650374059</v>
      </c>
      <c r="AK57" s="15">
        <f t="shared" si="10"/>
        <v>1.0304463850298069</v>
      </c>
      <c r="AU57" s="6">
        <v>1.5341991341991299</v>
      </c>
      <c r="AV57" s="6">
        <v>3.67917203698244E-2</v>
      </c>
      <c r="AW57" s="6">
        <v>1.0233766233766199</v>
      </c>
      <c r="AX57" s="6">
        <v>0.34540137210364102</v>
      </c>
      <c r="AY57" s="6">
        <v>1.60169251138359</v>
      </c>
      <c r="AZ57" s="6">
        <v>2.9233930374450601E-2</v>
      </c>
      <c r="BA57" s="6">
        <v>1.50563895447741</v>
      </c>
      <c r="BB57" s="6">
        <v>1.98952591608949E-2</v>
      </c>
      <c r="BC57" s="5">
        <v>1.25065623810347</v>
      </c>
      <c r="BD57" s="5">
        <v>6.41633500605642E-2</v>
      </c>
    </row>
    <row r="58" spans="1:58" x14ac:dyDescent="0.25">
      <c r="A58" s="9">
        <v>0.85229500000000002</v>
      </c>
      <c r="B58" s="10">
        <f t="shared" si="0"/>
        <v>7.3720781034496108</v>
      </c>
      <c r="C58" s="10">
        <f t="shared" si="1"/>
        <v>1.0425692836772165</v>
      </c>
      <c r="D58" s="15">
        <v>0.16248399999999999</v>
      </c>
      <c r="E58" s="15">
        <v>2.9274999999999999E-2</v>
      </c>
      <c r="F58" s="15">
        <v>5.8596599999999999E-2</v>
      </c>
      <c r="G58" s="10">
        <f t="shared" si="2"/>
        <v>3.3573378738162796</v>
      </c>
      <c r="AF58" s="15">
        <v>0.85229500000000002</v>
      </c>
      <c r="AG58" s="15">
        <v>0.429975</v>
      </c>
      <c r="AH58" s="15">
        <v>2.7735099999999999E-2</v>
      </c>
      <c r="AI58" s="15">
        <v>0.15790100000000001</v>
      </c>
      <c r="AJ58" s="15">
        <f t="shared" si="9"/>
        <v>7.3720781034496108</v>
      </c>
      <c r="AK58" s="15">
        <f t="shared" si="10"/>
        <v>1.0425692836772165</v>
      </c>
      <c r="AU58" s="6">
        <v>1.5722943722943701</v>
      </c>
      <c r="AV58" s="6">
        <v>2.7530695087437398E-2</v>
      </c>
      <c r="AW58" s="6">
        <v>1.0233766233766199</v>
      </c>
      <c r="AX58" s="6">
        <v>0.26395944954022299</v>
      </c>
      <c r="BA58" s="6">
        <v>1.56676973123327</v>
      </c>
      <c r="BB58" s="6">
        <v>2.25255664295003E-2</v>
      </c>
      <c r="BC58" s="5">
        <v>1.2928526042567901</v>
      </c>
      <c r="BD58" s="5">
        <v>7.0898079252464705E-2</v>
      </c>
    </row>
    <row r="59" spans="1:58" x14ac:dyDescent="0.25">
      <c r="A59" s="9">
        <v>0.842499</v>
      </c>
      <c r="B59" s="10">
        <f t="shared" si="0"/>
        <v>7.4577955667360865</v>
      </c>
      <c r="C59" s="10">
        <f t="shared" si="1"/>
        <v>1.0546915635884115</v>
      </c>
      <c r="D59" s="15">
        <v>0.159997</v>
      </c>
      <c r="E59" s="15">
        <v>2.70852E-2</v>
      </c>
      <c r="F59" s="15">
        <v>5.5854500000000001E-2</v>
      </c>
      <c r="G59" s="10">
        <f t="shared" si="2"/>
        <v>3.2002271168134566</v>
      </c>
      <c r="AF59" s="15">
        <v>0.842499</v>
      </c>
      <c r="AG59" s="15">
        <v>0.43138199999999999</v>
      </c>
      <c r="AH59" s="15">
        <v>2.5846299999999999E-2</v>
      </c>
      <c r="AI59" s="15">
        <v>0.168272</v>
      </c>
      <c r="AJ59" s="15">
        <f t="shared" si="9"/>
        <v>7.4577955667360865</v>
      </c>
      <c r="AK59" s="15">
        <f t="shared" si="10"/>
        <v>1.0546915635884115</v>
      </c>
      <c r="AU59" s="6">
        <v>1.6051948051948</v>
      </c>
      <c r="AV59" s="6">
        <v>3.42794721966952E-2</v>
      </c>
      <c r="AW59" s="6">
        <v>1.0337662337662299</v>
      </c>
      <c r="AX59" s="6">
        <v>0.227934504302995</v>
      </c>
      <c r="BA59" s="6">
        <v>1.6069279818333899</v>
      </c>
      <c r="BB59" s="6">
        <v>3.1927097861573897E-2</v>
      </c>
      <c r="BC59" s="5">
        <v>1.33504675549403</v>
      </c>
      <c r="BD59" s="5">
        <v>7.1071119570858807E-2</v>
      </c>
    </row>
    <row r="60" spans="1:58" x14ac:dyDescent="0.25">
      <c r="A60" s="9">
        <v>0.83292500000000003</v>
      </c>
      <c r="B60" s="10">
        <f t="shared" si="0"/>
        <v>7.5435186927749633</v>
      </c>
      <c r="C60" s="10">
        <f t="shared" si="1"/>
        <v>1.0668146443337314</v>
      </c>
      <c r="D60" s="15">
        <v>0.158057</v>
      </c>
      <c r="E60" s="15">
        <v>2.4996600000000001E-2</v>
      </c>
      <c r="F60" s="15">
        <v>4.95506E-2</v>
      </c>
      <c r="G60" s="10">
        <f t="shared" si="2"/>
        <v>2.8390402523409368</v>
      </c>
      <c r="AF60" s="15">
        <v>0.83292500000000003</v>
      </c>
      <c r="AG60" s="15">
        <v>0.362562</v>
      </c>
      <c r="AH60" s="15">
        <v>2.39212E-2</v>
      </c>
      <c r="AI60" s="15">
        <v>0.106313</v>
      </c>
      <c r="AJ60" s="15">
        <f t="shared" si="9"/>
        <v>7.5435186927749633</v>
      </c>
      <c r="AK60" s="15">
        <f t="shared" si="10"/>
        <v>1.0668146443337314</v>
      </c>
      <c r="AW60" s="6">
        <v>1.0718614718614701</v>
      </c>
      <c r="AX60" s="6">
        <v>0.217338365535962</v>
      </c>
      <c r="BC60" s="5">
        <v>1.37723869181519</v>
      </c>
      <c r="BD60" s="5">
        <v>6.4682471015746701E-2</v>
      </c>
    </row>
    <row r="61" spans="1:58" x14ac:dyDescent="0.25">
      <c r="A61" s="9">
        <v>0.82356600000000002</v>
      </c>
      <c r="B61" s="10">
        <f t="shared" si="0"/>
        <v>7.6292432023415078</v>
      </c>
      <c r="C61" s="10">
        <f t="shared" si="1"/>
        <v>1.0789379207394103</v>
      </c>
      <c r="D61" s="15">
        <v>0.15621099999999999</v>
      </c>
      <c r="E61" s="15">
        <v>2.30128E-2</v>
      </c>
      <c r="F61" s="15">
        <v>4.3901900000000001E-2</v>
      </c>
      <c r="G61" s="10">
        <f t="shared" si="2"/>
        <v>2.5153935826053888</v>
      </c>
      <c r="AF61" s="15">
        <v>0.82356600000000002</v>
      </c>
      <c r="AG61" s="15">
        <v>0.352163</v>
      </c>
      <c r="AH61" s="15">
        <v>2.20834E-2</v>
      </c>
      <c r="AI61" s="15">
        <v>9.0767E-2</v>
      </c>
      <c r="AJ61" s="15">
        <f t="shared" si="9"/>
        <v>7.6292432023415078</v>
      </c>
      <c r="AK61" s="15">
        <f t="shared" si="10"/>
        <v>1.0789379207394103</v>
      </c>
      <c r="AW61" s="6">
        <v>1.0770562770562699</v>
      </c>
      <c r="AX61" s="6">
        <v>0.23070105980653299</v>
      </c>
      <c r="BC61" s="5">
        <v>1.41774950683509</v>
      </c>
      <c r="BD61" s="5">
        <v>7.7971967468419806E-2</v>
      </c>
    </row>
    <row r="62" spans="1:58" x14ac:dyDescent="0.25">
      <c r="A62" s="9">
        <v>0.81441600000000003</v>
      </c>
      <c r="B62" s="10">
        <f t="shared" si="0"/>
        <v>7.7149580892069727</v>
      </c>
      <c r="C62" s="10">
        <f t="shared" si="1"/>
        <v>1.091059836289652</v>
      </c>
      <c r="D62" s="15">
        <v>0.15428700000000001</v>
      </c>
      <c r="E62" s="15">
        <v>2.1138500000000001E-2</v>
      </c>
      <c r="F62" s="15">
        <v>4.2607399999999997E-2</v>
      </c>
      <c r="G62" s="10">
        <f t="shared" si="2"/>
        <v>2.4412241960257037</v>
      </c>
      <c r="AF62" s="15">
        <v>0.81441600000000003</v>
      </c>
      <c r="AG62" s="15">
        <v>0.39104699999999998</v>
      </c>
      <c r="AH62" s="15">
        <v>2.1861700000000001E-2</v>
      </c>
      <c r="AI62" s="15">
        <v>6.4857999999999999E-2</v>
      </c>
      <c r="AJ62" s="15">
        <f t="shared" si="9"/>
        <v>7.7149580892069727</v>
      </c>
      <c r="AK62" s="15">
        <f t="shared" si="10"/>
        <v>1.091059836289652</v>
      </c>
      <c r="AW62" s="6">
        <v>1.0874458874458801</v>
      </c>
      <c r="AX62" s="6">
        <v>0.273447810163431</v>
      </c>
      <c r="BC62" s="5">
        <v>1.45826253677106</v>
      </c>
      <c r="BD62" s="5">
        <v>9.7823152794600896E-2</v>
      </c>
    </row>
    <row r="63" spans="1:58" x14ac:dyDescent="0.25">
      <c r="A63" s="9">
        <v>0.80546600000000002</v>
      </c>
      <c r="B63" s="10">
        <f t="shared" si="0"/>
        <v>7.8006834642053002</v>
      </c>
      <c r="C63" s="10">
        <f t="shared" si="1"/>
        <v>1.1031832350858672</v>
      </c>
      <c r="D63" s="15">
        <v>0.15234400000000001</v>
      </c>
      <c r="E63" s="15">
        <v>1.93796E-2</v>
      </c>
      <c r="F63" s="15">
        <v>3.9722E-2</v>
      </c>
      <c r="G63" s="10">
        <f t="shared" si="2"/>
        <v>2.2759029538186559</v>
      </c>
      <c r="AF63" s="15">
        <v>0.80546600000000002</v>
      </c>
      <c r="AG63" s="15">
        <v>0.31083100000000002</v>
      </c>
      <c r="AH63" s="15">
        <v>2.2601900000000001E-2</v>
      </c>
      <c r="AI63" s="15">
        <v>1.2466100000000001E-2</v>
      </c>
      <c r="AJ63" s="15">
        <f t="shared" si="9"/>
        <v>7.8006834642053002</v>
      </c>
      <c r="AK63" s="15">
        <f t="shared" si="10"/>
        <v>1.1031832350858672</v>
      </c>
      <c r="AW63" s="6">
        <v>1.0978354978354901</v>
      </c>
      <c r="AX63" s="6">
        <v>0.25611445371124902</v>
      </c>
      <c r="BC63" s="5">
        <v>1.4970789409932499</v>
      </c>
      <c r="BD63" s="5">
        <v>9.1420661014016205E-2</v>
      </c>
    </row>
    <row r="64" spans="1:58" x14ac:dyDescent="0.25">
      <c r="A64" s="9">
        <v>0.79671099999999995</v>
      </c>
      <c r="B64" s="10">
        <f t="shared" si="0"/>
        <v>7.8864046149476872</v>
      </c>
      <c r="C64" s="10">
        <f t="shared" si="1"/>
        <v>1.1153060364820786</v>
      </c>
      <c r="D64" s="15">
        <v>0.15012200000000001</v>
      </c>
      <c r="E64" s="15">
        <v>1.7741400000000001E-2</v>
      </c>
      <c r="F64" s="15">
        <v>3.4115300000000001E-2</v>
      </c>
      <c r="G64" s="10">
        <f t="shared" si="2"/>
        <v>1.9546627068226574</v>
      </c>
      <c r="AF64" s="15">
        <v>0.79671099999999995</v>
      </c>
      <c r="AG64" s="15">
        <v>0.38809500000000002</v>
      </c>
      <c r="AH64" s="15">
        <v>1.7639100000000001E-2</v>
      </c>
      <c r="AI64" s="15">
        <v>6.7616300000000004E-2</v>
      </c>
      <c r="AJ64" s="15">
        <f t="shared" si="9"/>
        <v>7.8864046149476872</v>
      </c>
      <c r="AK64" s="15">
        <f t="shared" si="10"/>
        <v>1.1153060364820786</v>
      </c>
      <c r="AW64" s="6">
        <v>1.09264069264069</v>
      </c>
      <c r="AX64" s="6">
        <v>0.22539528414027701</v>
      </c>
      <c r="BC64" s="5">
        <v>1.54265526907769</v>
      </c>
      <c r="BD64" s="5">
        <v>0.111292611178404</v>
      </c>
    </row>
    <row r="65" spans="1:56" x14ac:dyDescent="0.25">
      <c r="A65" s="9">
        <v>0.78814399999999996</v>
      </c>
      <c r="B65" s="10">
        <f t="shared" si="0"/>
        <v>7.9721285795230141</v>
      </c>
      <c r="C65" s="10">
        <f t="shared" si="1"/>
        <v>1.1274292358143603</v>
      </c>
      <c r="D65" s="15">
        <v>0.147317</v>
      </c>
      <c r="E65" s="15">
        <v>1.6226500000000001E-2</v>
      </c>
      <c r="F65" s="15">
        <v>3.1719299999999999E-2</v>
      </c>
      <c r="G65" s="10">
        <f t="shared" si="2"/>
        <v>1.8173820191093122</v>
      </c>
      <c r="AF65" s="15">
        <v>0.78814399999999996</v>
      </c>
      <c r="AG65" s="15">
        <v>0.34796300000000002</v>
      </c>
      <c r="AH65" s="15">
        <v>1.65598E-2</v>
      </c>
      <c r="AI65" s="15">
        <v>3.9051000000000002E-2</v>
      </c>
      <c r="AJ65" s="15">
        <f t="shared" si="9"/>
        <v>7.9721285795230141</v>
      </c>
      <c r="AK65" s="15">
        <f t="shared" si="10"/>
        <v>1.1274292358143603</v>
      </c>
      <c r="AW65" s="6">
        <v>1.12034632034632</v>
      </c>
      <c r="AX65" s="6">
        <v>0.13867455790019201</v>
      </c>
      <c r="BC65" s="5">
        <v>1.5780983561169699</v>
      </c>
      <c r="BD65" s="5">
        <v>0.111437965045855</v>
      </c>
    </row>
    <row r="66" spans="1:56" x14ac:dyDescent="0.25">
      <c r="A66" s="9">
        <v>0.77976000000000001</v>
      </c>
      <c r="B66" s="10">
        <f t="shared" si="0"/>
        <v>8.057845115393949</v>
      </c>
      <c r="C66" s="10">
        <f t="shared" si="1"/>
        <v>1.139551384569192</v>
      </c>
      <c r="D66" s="15">
        <v>0.144011</v>
      </c>
      <c r="E66" s="15">
        <v>1.48361E-2</v>
      </c>
      <c r="F66" s="15">
        <v>3.1096100000000002E-2</v>
      </c>
      <c r="G66" s="10">
        <f t="shared" si="2"/>
        <v>1.7816752893167593</v>
      </c>
      <c r="AF66" s="15">
        <v>0.77976000000000001</v>
      </c>
      <c r="AG66" s="15">
        <v>0.30035299999999998</v>
      </c>
      <c r="AH66" s="15">
        <v>1.48247E-2</v>
      </c>
      <c r="AI66" s="15">
        <v>2.9092E-2</v>
      </c>
      <c r="AJ66" s="15">
        <f t="shared" si="9"/>
        <v>8.057845115393949</v>
      </c>
      <c r="AK66" s="15">
        <f t="shared" si="10"/>
        <v>1.139551384569192</v>
      </c>
      <c r="AW66" s="6">
        <v>1.12380952380952</v>
      </c>
      <c r="AX66" s="6">
        <v>0.11331510797465399</v>
      </c>
      <c r="BC66" s="5">
        <v>1.58822938224606</v>
      </c>
      <c r="BD66" s="5">
        <v>0.124602872469285</v>
      </c>
    </row>
    <row r="67" spans="1:56" x14ac:dyDescent="0.25">
      <c r="A67" s="9">
        <v>0.77155200000000002</v>
      </c>
      <c r="B67" s="10">
        <f t="shared" si="0"/>
        <v>8.1435668719406937</v>
      </c>
      <c r="C67" s="10">
        <f t="shared" si="1"/>
        <v>1.1516742716390771</v>
      </c>
      <c r="D67" s="15">
        <v>0.14027000000000001</v>
      </c>
      <c r="E67" s="15">
        <v>1.3569700000000001E-2</v>
      </c>
      <c r="F67" s="15">
        <v>2.716E-2</v>
      </c>
      <c r="G67" s="10">
        <f t="shared" si="2"/>
        <v>1.5561533715753157</v>
      </c>
      <c r="AF67" s="15">
        <v>0.77155200000000002</v>
      </c>
      <c r="AG67" s="15">
        <v>0.28699200000000002</v>
      </c>
      <c r="AH67" s="15">
        <v>1.48942E-2</v>
      </c>
      <c r="AI67" s="15">
        <v>4.0634700000000003E-2</v>
      </c>
      <c r="AJ67" s="15">
        <f t="shared" si="9"/>
        <v>8.1435668719406937</v>
      </c>
      <c r="AK67" s="15">
        <f t="shared" si="10"/>
        <v>1.1516742716390771</v>
      </c>
      <c r="AW67" s="6">
        <v>1.1428571428571399</v>
      </c>
      <c r="AX67" s="6">
        <v>9.7336130713967794E-2</v>
      </c>
    </row>
    <row r="68" spans="1:56" x14ac:dyDescent="0.25">
      <c r="A68" s="9">
        <v>0.76351500000000005</v>
      </c>
      <c r="B68" s="10">
        <f t="shared" si="0"/>
        <v>8.2292886284874367</v>
      </c>
      <c r="C68" s="10">
        <f t="shared" si="1"/>
        <v>1.1637971587089619</v>
      </c>
      <c r="D68" s="15">
        <v>0.13589499999999999</v>
      </c>
      <c r="E68" s="15">
        <v>1.2423200000000001E-2</v>
      </c>
      <c r="F68" s="15">
        <v>2.31209E-2</v>
      </c>
      <c r="G68" s="10">
        <f t="shared" si="2"/>
        <v>1.3247299885440249</v>
      </c>
      <c r="AF68" s="15">
        <v>0.76351500000000005</v>
      </c>
      <c r="AG68" s="15">
        <v>0.23075100000000001</v>
      </c>
      <c r="AH68" s="15">
        <v>1.2775099999999999E-2</v>
      </c>
      <c r="AI68" s="15">
        <v>6.2094299999999998E-2</v>
      </c>
      <c r="AJ68" s="15">
        <f t="shared" si="9"/>
        <v>8.2292886284874367</v>
      </c>
      <c r="AK68" s="15">
        <f t="shared" si="10"/>
        <v>1.1637971587089619</v>
      </c>
      <c r="AW68" s="6">
        <v>1.1982683982683899</v>
      </c>
      <c r="AX68" s="6">
        <v>0.12282658744607999</v>
      </c>
    </row>
    <row r="69" spans="1:56" x14ac:dyDescent="0.25">
      <c r="A69" s="9">
        <v>0.75564299999999995</v>
      </c>
      <c r="B69" s="10">
        <f t="shared" ref="B69:B104" si="13">2*PI()/A69</f>
        <v>8.3150182125416183</v>
      </c>
      <c r="C69" s="10">
        <f t="shared" ref="C69:C104" si="14">B69/SQRT(50)</f>
        <v>1.1759211527555646</v>
      </c>
      <c r="D69" s="15">
        <v>0.13088900000000001</v>
      </c>
      <c r="E69" s="15">
        <v>1.1391099999999999E-2</v>
      </c>
      <c r="F69" s="15">
        <v>2.2784100000000002E-2</v>
      </c>
      <c r="G69" s="10">
        <f t="shared" ref="G69:G104" si="15">F69*180/PI()</f>
        <v>1.3054327700040191</v>
      </c>
      <c r="AF69" s="15">
        <v>0.75564299999999995</v>
      </c>
      <c r="AG69" s="15">
        <v>0.27812500000000001</v>
      </c>
      <c r="AH69" s="15">
        <v>1.32427E-2</v>
      </c>
      <c r="AI69" s="15">
        <v>2.7999E-2</v>
      </c>
      <c r="AJ69" s="15">
        <f t="shared" ref="AJ69:AJ104" si="16">2*PI()/AF69</f>
        <v>8.3150182125416183</v>
      </c>
      <c r="AK69" s="15">
        <f t="shared" ref="AK69:AK104" si="17">AJ69/SQRT(50)</f>
        <v>1.1759211527555646</v>
      </c>
      <c r="AW69" s="6">
        <v>1.2225108225108201</v>
      </c>
      <c r="AX69" s="6">
        <v>0.110864510063442</v>
      </c>
    </row>
    <row r="70" spans="1:56" x14ac:dyDescent="0.25">
      <c r="A70" s="9">
        <v>0.74793299999999996</v>
      </c>
      <c r="B70" s="10">
        <f t="shared" si="13"/>
        <v>8.4007328292501953</v>
      </c>
      <c r="C70" s="10">
        <f t="shared" si="14"/>
        <v>1.1880430300998528</v>
      </c>
      <c r="D70" s="15">
        <v>0.12554399999999999</v>
      </c>
      <c r="E70" s="15">
        <v>1.0464299999999999E-2</v>
      </c>
      <c r="F70" s="15">
        <v>2.1323999999999999E-2</v>
      </c>
      <c r="G70" s="10">
        <f t="shared" si="15"/>
        <v>1.2217752023369675</v>
      </c>
      <c r="AF70" s="15">
        <v>0.74793299999999996</v>
      </c>
      <c r="AG70" s="15">
        <v>0.25725300000000001</v>
      </c>
      <c r="AH70" s="15">
        <v>1.25349E-2</v>
      </c>
      <c r="AI70" s="15">
        <v>3.9095900000000003E-2</v>
      </c>
      <c r="AJ70" s="15">
        <f t="shared" si="16"/>
        <v>8.4007328292501953</v>
      </c>
      <c r="AK70" s="15">
        <f t="shared" si="17"/>
        <v>1.1880430300998528</v>
      </c>
      <c r="AW70" s="6">
        <v>1.23116883116883</v>
      </c>
      <c r="AX70" s="6">
        <v>7.0830371230905104E-2</v>
      </c>
    </row>
    <row r="71" spans="1:56" x14ac:dyDescent="0.25">
      <c r="A71" s="9">
        <v>0.74037799999999998</v>
      </c>
      <c r="B71" s="10">
        <f t="shared" si="13"/>
        <v>8.4864559821869179</v>
      </c>
      <c r="C71" s="10">
        <f t="shared" si="14"/>
        <v>1.2001661146491025</v>
      </c>
      <c r="D71" s="15">
        <v>0.11995</v>
      </c>
      <c r="E71" s="15">
        <v>9.6339500000000005E-3</v>
      </c>
      <c r="F71" s="15">
        <v>1.7187899999999999E-2</v>
      </c>
      <c r="G71" s="10">
        <f t="shared" si="15"/>
        <v>0.98479412869290761</v>
      </c>
      <c r="AF71" s="15">
        <v>0.74037799999999998</v>
      </c>
      <c r="AG71" s="15">
        <v>0.194387</v>
      </c>
      <c r="AH71" s="15">
        <v>1.0425800000000001E-2</v>
      </c>
      <c r="AI71" s="15">
        <v>4.3368700000000003E-2</v>
      </c>
      <c r="AJ71" s="15">
        <f t="shared" si="16"/>
        <v>8.4864559821869179</v>
      </c>
      <c r="AK71" s="15">
        <f t="shared" si="17"/>
        <v>1.2001661146491025</v>
      </c>
      <c r="AW71" s="6">
        <v>1.25887445887445</v>
      </c>
      <c r="AX71" s="6">
        <v>7.4897361946761096E-2</v>
      </c>
    </row>
    <row r="72" spans="1:56" x14ac:dyDescent="0.25">
      <c r="A72" s="9">
        <v>0.73297400000000001</v>
      </c>
      <c r="B72" s="10">
        <f t="shared" si="13"/>
        <v>8.5721803326988208</v>
      </c>
      <c r="C72" s="10">
        <f t="shared" si="14"/>
        <v>1.2122893685610583</v>
      </c>
      <c r="D72" s="15">
        <v>0.114078</v>
      </c>
      <c r="E72" s="15">
        <v>8.8911200000000006E-3</v>
      </c>
      <c r="F72" s="15">
        <v>1.5521E-2</v>
      </c>
      <c r="G72" s="10">
        <f t="shared" si="15"/>
        <v>0.88928779382255074</v>
      </c>
      <c r="AF72" s="15">
        <v>0.73297400000000001</v>
      </c>
      <c r="AG72" s="15">
        <v>0.22020100000000001</v>
      </c>
      <c r="AH72" s="15">
        <v>8.98061E-3</v>
      </c>
      <c r="AI72" s="15">
        <v>6.8738499999999994E-2</v>
      </c>
      <c r="AJ72" s="15">
        <f t="shared" si="16"/>
        <v>8.5721803326988208</v>
      </c>
      <c r="AK72" s="15">
        <f t="shared" si="17"/>
        <v>1.2122893685610583</v>
      </c>
      <c r="AW72" s="6">
        <v>1.2779220779220699</v>
      </c>
      <c r="AX72" s="6">
        <v>7.0934406047890503E-2</v>
      </c>
    </row>
    <row r="73" spans="1:56" x14ac:dyDescent="0.25">
      <c r="A73" s="9">
        <v>0.72571699999999995</v>
      </c>
      <c r="B73" s="10">
        <f t="shared" si="13"/>
        <v>8.6579001279832042</v>
      </c>
      <c r="C73" s="10">
        <f t="shared" si="14"/>
        <v>1.2244119782665601</v>
      </c>
      <c r="D73" s="15">
        <v>0.108212</v>
      </c>
      <c r="E73" s="15">
        <v>8.2260900000000001E-3</v>
      </c>
      <c r="F73" s="15">
        <v>1.5821499999999999E-2</v>
      </c>
      <c r="G73" s="10">
        <f t="shared" si="15"/>
        <v>0.90650517556623189</v>
      </c>
      <c r="AF73" s="15">
        <v>0.72571699999999995</v>
      </c>
      <c r="AG73" s="15">
        <v>0.22462299999999999</v>
      </c>
      <c r="AH73" s="15">
        <v>1.11409E-2</v>
      </c>
      <c r="AI73" s="15">
        <v>7.2509199999999996E-2</v>
      </c>
      <c r="AJ73" s="15">
        <f t="shared" si="16"/>
        <v>8.6579001279832042</v>
      </c>
      <c r="AK73" s="15">
        <f t="shared" si="17"/>
        <v>1.2244119782665601</v>
      </c>
      <c r="AW73" s="6">
        <v>1.28484848484848</v>
      </c>
      <c r="AX73" s="6">
        <v>8.2965839975185696E-2</v>
      </c>
    </row>
    <row r="74" spans="1:56" x14ac:dyDescent="0.25">
      <c r="A74" s="9">
        <v>0.71860199999999996</v>
      </c>
      <c r="B74" s="10">
        <f t="shared" si="13"/>
        <v>8.7436234621940745</v>
      </c>
      <c r="C74" s="10">
        <f t="shared" si="14"/>
        <v>1.2365350884518456</v>
      </c>
      <c r="D74" s="15">
        <v>0.102676</v>
      </c>
      <c r="E74" s="15">
        <v>7.6298900000000003E-3</v>
      </c>
      <c r="F74" s="15">
        <v>1.33583E-2</v>
      </c>
      <c r="G74" s="10">
        <f t="shared" si="15"/>
        <v>0.7653742114696076</v>
      </c>
      <c r="AF74" s="15">
        <v>0.71860199999999996</v>
      </c>
      <c r="AG74" s="15">
        <v>0.17579900000000001</v>
      </c>
      <c r="AH74" s="15">
        <v>7.5571500000000003E-3</v>
      </c>
      <c r="AI74" s="15">
        <v>2.0568699999999999E-2</v>
      </c>
      <c r="AJ74" s="15">
        <f t="shared" si="16"/>
        <v>8.7436234621940745</v>
      </c>
      <c r="AK74" s="15">
        <f t="shared" si="17"/>
        <v>1.2365350884518456</v>
      </c>
      <c r="AW74" s="6">
        <v>1.3194805194805099</v>
      </c>
      <c r="AX74" s="6">
        <v>5.3670406140366098E-2</v>
      </c>
    </row>
    <row r="75" spans="1:56" x14ac:dyDescent="0.25">
      <c r="A75" s="9">
        <v>0.71162499999999995</v>
      </c>
      <c r="B75" s="10">
        <f t="shared" si="13"/>
        <v>8.8293487541606694</v>
      </c>
      <c r="C75" s="10">
        <f t="shared" si="14"/>
        <v>1.2486584755056009</v>
      </c>
      <c r="D75" s="15">
        <v>9.7480700000000003E-2</v>
      </c>
      <c r="E75" s="15">
        <v>7.0953800000000001E-3</v>
      </c>
      <c r="F75" s="15">
        <v>1.03386E-2</v>
      </c>
      <c r="G75" s="10">
        <f t="shared" si="15"/>
        <v>0.59235814607395287</v>
      </c>
      <c r="AF75" s="15">
        <v>0.71162499999999995</v>
      </c>
      <c r="AG75" s="15">
        <v>0.14066100000000001</v>
      </c>
      <c r="AH75" s="15">
        <v>7.2226900000000004E-3</v>
      </c>
      <c r="AI75" s="15">
        <v>8.7844699999999998E-2</v>
      </c>
      <c r="AJ75" s="15">
        <f t="shared" si="16"/>
        <v>8.8293487541606694</v>
      </c>
      <c r="AK75" s="15">
        <f t="shared" si="17"/>
        <v>1.2486584755056009</v>
      </c>
      <c r="AW75" s="6">
        <v>1.38008658008658</v>
      </c>
      <c r="AX75" s="6">
        <v>5.5140379572956297E-2</v>
      </c>
    </row>
    <row r="76" spans="1:56" x14ac:dyDescent="0.25">
      <c r="A76" s="9">
        <v>0.70478300000000005</v>
      </c>
      <c r="B76" s="10">
        <f t="shared" si="13"/>
        <v>8.9150636538900425</v>
      </c>
      <c r="C76" s="10">
        <f t="shared" si="14"/>
        <v>1.2607803928750738</v>
      </c>
      <c r="D76" s="15">
        <v>9.2689199999999999E-2</v>
      </c>
      <c r="E76" s="15">
        <v>6.61738E-3</v>
      </c>
      <c r="F76" s="15">
        <v>1.0725E-2</v>
      </c>
      <c r="G76" s="10">
        <f t="shared" si="15"/>
        <v>0.61449723527780797</v>
      </c>
      <c r="AF76" s="15">
        <v>0.70478300000000005</v>
      </c>
      <c r="AG76" s="15">
        <v>0.17300699999999999</v>
      </c>
      <c r="AH76" s="15">
        <v>7.8192499999999998E-3</v>
      </c>
      <c r="AI76" s="15">
        <v>4.0697999999999998E-2</v>
      </c>
      <c r="AJ76" s="15">
        <f t="shared" si="16"/>
        <v>8.9150636538900425</v>
      </c>
      <c r="AK76" s="15">
        <f t="shared" si="17"/>
        <v>1.2607803928750738</v>
      </c>
      <c r="AW76" s="6">
        <v>1.4389610389610299</v>
      </c>
      <c r="AX76" s="6">
        <v>3.3909570625191503E-2</v>
      </c>
    </row>
    <row r="77" spans="1:56" x14ac:dyDescent="0.25">
      <c r="A77" s="9">
        <v>0.69806999999999997</v>
      </c>
      <c r="B77" s="10">
        <f t="shared" si="13"/>
        <v>9.0007954892483362</v>
      </c>
      <c r="C77" s="10">
        <f t="shared" si="14"/>
        <v>1.2729047053041573</v>
      </c>
      <c r="D77" s="15">
        <v>8.8570099999999999E-2</v>
      </c>
      <c r="E77" s="15">
        <v>6.1910400000000001E-3</v>
      </c>
      <c r="F77" s="15">
        <v>1.03631E-2</v>
      </c>
      <c r="G77" s="10">
        <f t="shared" si="15"/>
        <v>0.59376189267202339</v>
      </c>
      <c r="AF77" s="15">
        <v>0.69806999999999997</v>
      </c>
      <c r="AG77" s="15">
        <v>0.18774099999999999</v>
      </c>
      <c r="AH77" s="15">
        <v>7.09291E-3</v>
      </c>
      <c r="AI77" s="15">
        <v>4.73692E-2</v>
      </c>
      <c r="AJ77" s="15">
        <f t="shared" si="16"/>
        <v>9.0007954892483362</v>
      </c>
      <c r="AK77" s="15">
        <f t="shared" si="17"/>
        <v>1.2729047053041573</v>
      </c>
      <c r="AW77" s="6">
        <v>1.5047619047619001</v>
      </c>
      <c r="AX77" s="6">
        <v>2.2039968635429098E-2</v>
      </c>
    </row>
    <row r="78" spans="1:56" x14ac:dyDescent="0.25">
      <c r="A78" s="9">
        <v>0.69148500000000002</v>
      </c>
      <c r="B78" s="10">
        <f t="shared" si="13"/>
        <v>9.0865099129837752</v>
      </c>
      <c r="C78" s="10">
        <f t="shared" si="14"/>
        <v>1.2850265553579225</v>
      </c>
      <c r="D78" s="15">
        <v>8.5137500000000005E-2</v>
      </c>
      <c r="E78" s="15">
        <v>5.8121900000000001E-3</v>
      </c>
      <c r="F78" s="15">
        <v>7.4601900000000002E-3</v>
      </c>
      <c r="G78" s="10">
        <f t="shared" si="15"/>
        <v>0.42743740136570163</v>
      </c>
      <c r="AF78" s="15">
        <v>0.69148500000000002</v>
      </c>
      <c r="AG78" s="15">
        <v>0.18920899999999999</v>
      </c>
      <c r="AH78" s="15">
        <v>6.0980899999999996E-3</v>
      </c>
      <c r="AI78" s="15">
        <v>6.6819600000000007E-2</v>
      </c>
      <c r="AJ78" s="15">
        <f t="shared" si="16"/>
        <v>9.0865099129837752</v>
      </c>
      <c r="AK78" s="15">
        <f t="shared" si="17"/>
        <v>1.2850265553579225</v>
      </c>
      <c r="AW78" s="6">
        <v>1.5168831168831101</v>
      </c>
      <c r="AX78" s="6">
        <v>4.8769210317941999E-2</v>
      </c>
    </row>
    <row r="79" spans="1:56" x14ac:dyDescent="0.25">
      <c r="A79" s="9">
        <v>0.68502200000000002</v>
      </c>
      <c r="B79" s="10">
        <f t="shared" si="13"/>
        <v>9.1722387123035265</v>
      </c>
      <c r="C79" s="10">
        <f t="shared" si="14"/>
        <v>1.2971504384263179</v>
      </c>
      <c r="D79" s="15">
        <v>8.2172499999999996E-2</v>
      </c>
      <c r="E79" s="15">
        <v>5.4775300000000004E-3</v>
      </c>
      <c r="F79" s="15">
        <v>6.42721E-3</v>
      </c>
      <c r="G79" s="10">
        <f t="shared" si="15"/>
        <v>0.36825200704427785</v>
      </c>
      <c r="AF79" s="15">
        <v>0.68502200000000002</v>
      </c>
      <c r="AG79" s="15">
        <v>0.184504</v>
      </c>
      <c r="AH79" s="15">
        <v>5.1088499999999998E-3</v>
      </c>
      <c r="AI79" s="15">
        <v>4.5370199999999999E-2</v>
      </c>
      <c r="AJ79" s="15">
        <f t="shared" si="16"/>
        <v>9.1722387123035265</v>
      </c>
      <c r="AK79" s="15">
        <f t="shared" si="17"/>
        <v>1.2971504384263179</v>
      </c>
      <c r="AW79" s="6">
        <v>1.5341991341991299</v>
      </c>
      <c r="AX79" s="6">
        <v>8.4855805817087501E-2</v>
      </c>
    </row>
    <row r="80" spans="1:56" x14ac:dyDescent="0.25">
      <c r="A80" s="9">
        <v>0.67867999999999995</v>
      </c>
      <c r="B80" s="10">
        <f t="shared" si="13"/>
        <v>9.2579497070483683</v>
      </c>
      <c r="C80" s="10">
        <f t="shared" si="14"/>
        <v>1.3092718035475823</v>
      </c>
      <c r="D80" s="15">
        <v>7.9664399999999996E-2</v>
      </c>
      <c r="E80" s="15">
        <v>5.1835300000000004E-3</v>
      </c>
      <c r="F80" s="15">
        <v>7.3469599999999996E-3</v>
      </c>
      <c r="G80" s="10">
        <f t="shared" si="15"/>
        <v>0.4209498002514353</v>
      </c>
      <c r="AF80" s="15">
        <v>0.67867999999999995</v>
      </c>
      <c r="AG80" s="15">
        <v>0.13704</v>
      </c>
      <c r="AH80" s="15">
        <v>6.1506699999999996E-3</v>
      </c>
      <c r="AI80" s="15">
        <v>4.2353099999999998E-2</v>
      </c>
      <c r="AJ80" s="15">
        <f t="shared" si="16"/>
        <v>9.2579497070483683</v>
      </c>
      <c r="AK80" s="15">
        <f t="shared" si="17"/>
        <v>1.3092718035475823</v>
      </c>
      <c r="AW80" s="6">
        <v>1.5445887445887401</v>
      </c>
      <c r="AX80" s="6">
        <v>5.5506428003090198E-2</v>
      </c>
    </row>
    <row r="81" spans="1:50" x14ac:dyDescent="0.25">
      <c r="A81" s="9">
        <v>0.67245299999999997</v>
      </c>
      <c r="B81" s="10">
        <f t="shared" si="13"/>
        <v>9.3436794945960333</v>
      </c>
      <c r="C81" s="10">
        <f t="shared" si="14"/>
        <v>1.3213958263725096</v>
      </c>
      <c r="D81" s="15">
        <v>7.7614299999999997E-2</v>
      </c>
      <c r="E81" s="15">
        <v>4.9250099999999996E-3</v>
      </c>
      <c r="F81" s="15">
        <v>5.8901300000000004E-3</v>
      </c>
      <c r="G81" s="10">
        <f t="shared" si="15"/>
        <v>0.33747958978339165</v>
      </c>
      <c r="AF81" s="15">
        <v>0.67245299999999997</v>
      </c>
      <c r="AG81" s="15">
        <v>0.16275300000000001</v>
      </c>
      <c r="AH81" s="15">
        <v>5.9187500000000004E-3</v>
      </c>
      <c r="AI81" s="15">
        <v>6.7213499999999995E-2</v>
      </c>
      <c r="AJ81" s="15">
        <f t="shared" si="16"/>
        <v>9.3436794945960333</v>
      </c>
      <c r="AK81" s="15">
        <f t="shared" si="17"/>
        <v>1.3213958263725096</v>
      </c>
      <c r="AW81" s="6">
        <v>1.57922077922077</v>
      </c>
      <c r="AX81" s="6">
        <v>4.3567469468670898E-2</v>
      </c>
    </row>
    <row r="82" spans="1:50" x14ac:dyDescent="0.25">
      <c r="A82" s="9">
        <v>0.66634000000000004</v>
      </c>
      <c r="B82" s="10">
        <f t="shared" si="13"/>
        <v>9.4293983659687033</v>
      </c>
      <c r="C82" s="10">
        <f t="shared" si="14"/>
        <v>1.333518305417164</v>
      </c>
      <c r="D82" s="15">
        <v>7.5736999999999999E-2</v>
      </c>
      <c r="E82" s="15">
        <v>4.6964099999999998E-3</v>
      </c>
      <c r="F82" s="15">
        <v>3.5121200000000001E-3</v>
      </c>
      <c r="G82" s="10">
        <f t="shared" si="15"/>
        <v>0.2012296531434867</v>
      </c>
      <c r="AF82" s="15">
        <v>0.66634000000000004</v>
      </c>
      <c r="AG82" s="15">
        <v>0.164158</v>
      </c>
      <c r="AH82" s="15">
        <v>6.3427300000000004E-3</v>
      </c>
      <c r="AI82" s="15">
        <v>4.4339499999999997E-2</v>
      </c>
      <c r="AJ82" s="15">
        <f t="shared" si="16"/>
        <v>9.4293983659687033</v>
      </c>
      <c r="AK82" s="15">
        <f t="shared" si="17"/>
        <v>1.333518305417164</v>
      </c>
      <c r="AW82" s="6">
        <v>1.6017316017315999</v>
      </c>
      <c r="AX82" s="6">
        <v>4.4952673791124997E-2</v>
      </c>
    </row>
    <row r="83" spans="1:50" x14ac:dyDescent="0.25">
      <c r="A83" s="9">
        <v>0.66033699999999995</v>
      </c>
      <c r="B83" s="10">
        <f t="shared" si="13"/>
        <v>9.5151192605890422</v>
      </c>
      <c r="C83" s="10">
        <f t="shared" si="14"/>
        <v>1.3456410705922479</v>
      </c>
      <c r="D83" s="15">
        <v>7.3829900000000004E-2</v>
      </c>
      <c r="E83" s="15">
        <v>4.4909800000000003E-3</v>
      </c>
      <c r="F83" s="15">
        <v>4.3417799999999999E-3</v>
      </c>
      <c r="G83" s="10">
        <f t="shared" si="15"/>
        <v>0.24876566957431057</v>
      </c>
      <c r="AF83" s="15">
        <v>0.66033699999999995</v>
      </c>
      <c r="AG83" s="15">
        <v>0.15487999999999999</v>
      </c>
      <c r="AH83" s="15">
        <v>4.0572400000000002E-3</v>
      </c>
      <c r="AI83" s="15">
        <v>5.1250999999999998E-2</v>
      </c>
      <c r="AJ83" s="15">
        <f t="shared" si="16"/>
        <v>9.5151192605890422</v>
      </c>
      <c r="AK83" s="15">
        <f t="shared" si="17"/>
        <v>1.3456410705922479</v>
      </c>
    </row>
    <row r="84" spans="1:50" x14ac:dyDescent="0.25">
      <c r="A84" s="9">
        <v>0.65444100000000005</v>
      </c>
      <c r="B84" s="10">
        <f t="shared" si="13"/>
        <v>9.6008430205008324</v>
      </c>
      <c r="C84" s="10">
        <f t="shared" si="14"/>
        <v>1.3577642409807347</v>
      </c>
      <c r="D84" s="15">
        <v>7.1942500000000006E-2</v>
      </c>
      <c r="E84" s="15">
        <v>4.3023200000000001E-3</v>
      </c>
      <c r="F84" s="15">
        <v>4.4687700000000004E-3</v>
      </c>
      <c r="G84" s="10">
        <f t="shared" si="15"/>
        <v>0.25604166061467692</v>
      </c>
      <c r="AF84" s="15">
        <v>0.65444100000000005</v>
      </c>
      <c r="AG84" s="15">
        <v>0.12739700000000001</v>
      </c>
      <c r="AH84" s="15">
        <v>3.53894E-3</v>
      </c>
      <c r="AI84" s="15">
        <v>5.0720599999999998E-2</v>
      </c>
      <c r="AJ84" s="15">
        <f t="shared" si="16"/>
        <v>9.6008430205008324</v>
      </c>
      <c r="AK84" s="15">
        <f t="shared" si="17"/>
        <v>1.3577642409807347</v>
      </c>
    </row>
    <row r="85" spans="1:50" x14ac:dyDescent="0.25">
      <c r="A85" s="9">
        <v>0.64864999999999995</v>
      </c>
      <c r="B85" s="10">
        <f t="shared" si="13"/>
        <v>9.6865571682410962</v>
      </c>
      <c r="C85" s="10">
        <f t="shared" si="14"/>
        <v>1.3698860520028879</v>
      </c>
      <c r="D85" s="15">
        <v>6.9985599999999995E-2</v>
      </c>
      <c r="E85" s="15">
        <v>4.1244100000000002E-3</v>
      </c>
      <c r="F85" s="15">
        <v>2.3452899999999999E-3</v>
      </c>
      <c r="G85" s="10">
        <f t="shared" si="15"/>
        <v>0.13437521873423683</v>
      </c>
      <c r="AF85" s="15">
        <v>0.64864999999999995</v>
      </c>
      <c r="AG85" s="15">
        <v>0.15517300000000001</v>
      </c>
      <c r="AH85" s="15">
        <v>4.0165699999999997E-3</v>
      </c>
      <c r="AI85" s="15">
        <v>5.8245600000000002E-2</v>
      </c>
      <c r="AJ85" s="15">
        <f t="shared" si="16"/>
        <v>9.6865571682410962</v>
      </c>
      <c r="AK85" s="15">
        <f t="shared" si="17"/>
        <v>1.3698860520028879</v>
      </c>
    </row>
    <row r="86" spans="1:50" x14ac:dyDescent="0.25">
      <c r="A86" s="9">
        <v>0.64295999999999998</v>
      </c>
      <c r="B86" s="10">
        <f t="shared" si="13"/>
        <v>9.7722802463288332</v>
      </c>
      <c r="C86" s="10">
        <f t="shared" si="14"/>
        <v>1.3820091259668925</v>
      </c>
      <c r="D86" s="15">
        <v>6.7756499999999997E-2</v>
      </c>
      <c r="E86" s="15">
        <v>3.9506699999999999E-3</v>
      </c>
      <c r="F86" s="15">
        <v>2.0213700000000002E-3</v>
      </c>
      <c r="G86" s="10">
        <f t="shared" si="15"/>
        <v>0.11581596983435923</v>
      </c>
      <c r="AF86" s="15">
        <v>0.64295999999999998</v>
      </c>
      <c r="AG86" s="15">
        <v>0.136986</v>
      </c>
      <c r="AH86" s="15">
        <v>3.7035200000000001E-3</v>
      </c>
      <c r="AI86" s="15">
        <v>4.7167800000000003E-2</v>
      </c>
      <c r="AJ86" s="15">
        <f t="shared" si="16"/>
        <v>9.7722802463288332</v>
      </c>
      <c r="AK86" s="15">
        <f t="shared" si="17"/>
        <v>1.3820091259668925</v>
      </c>
    </row>
    <row r="87" spans="1:50" x14ac:dyDescent="0.25">
      <c r="A87" s="9">
        <v>0.63736899999999996</v>
      </c>
      <c r="B87" s="10">
        <f t="shared" si="13"/>
        <v>9.8580026753412646</v>
      </c>
      <c r="C87" s="10">
        <f t="shared" si="14"/>
        <v>1.3941321081377871</v>
      </c>
      <c r="D87" s="15">
        <v>6.5314499999999998E-2</v>
      </c>
      <c r="E87" s="15">
        <v>3.7754899999999998E-3</v>
      </c>
      <c r="F87" s="15">
        <v>3.1874500000000001E-3</v>
      </c>
      <c r="G87" s="10">
        <f t="shared" si="15"/>
        <v>0.18262743240897428</v>
      </c>
      <c r="AF87" s="15">
        <v>0.63736899999999996</v>
      </c>
      <c r="AG87" s="15">
        <v>0.14166500000000001</v>
      </c>
      <c r="AH87" s="15">
        <v>3.2564400000000002E-3</v>
      </c>
      <c r="AI87" s="15">
        <v>4.7320399999999999E-2</v>
      </c>
      <c r="AJ87" s="15">
        <f t="shared" si="16"/>
        <v>9.8580026753412646</v>
      </c>
      <c r="AK87" s="15">
        <f t="shared" si="17"/>
        <v>1.3941321081377871</v>
      </c>
    </row>
    <row r="88" spans="1:50" x14ac:dyDescent="0.25">
      <c r="A88" s="9">
        <v>0.63187400000000005</v>
      </c>
      <c r="B88" s="10">
        <f t="shared" si="13"/>
        <v>9.9437313565356167</v>
      </c>
      <c r="C88" s="10">
        <f t="shared" si="14"/>
        <v>1.4062559745007284</v>
      </c>
      <c r="D88" s="15">
        <v>6.2801999999999997E-2</v>
      </c>
      <c r="E88" s="15">
        <v>3.5949100000000002E-3</v>
      </c>
      <c r="F88" s="15">
        <v>2.1544899999999998E-3</v>
      </c>
      <c r="G88" s="10">
        <f t="shared" si="15"/>
        <v>0.12344318400314071</v>
      </c>
      <c r="AF88" s="15">
        <v>0.63187400000000005</v>
      </c>
      <c r="AG88" s="15">
        <v>7.9241599999999995E-2</v>
      </c>
      <c r="AH88" s="15">
        <v>4.0149599999999997E-3</v>
      </c>
      <c r="AI88" s="15">
        <v>5.42879E-2</v>
      </c>
      <c r="AJ88" s="15">
        <f t="shared" si="16"/>
        <v>9.9437313565356167</v>
      </c>
      <c r="AK88" s="15">
        <f t="shared" si="17"/>
        <v>1.4062559745007284</v>
      </c>
    </row>
    <row r="89" spans="1:50" x14ac:dyDescent="0.25">
      <c r="A89" s="9">
        <v>0.62647399999999998</v>
      </c>
      <c r="B89" s="10">
        <f t="shared" si="13"/>
        <v>10.029443052991164</v>
      </c>
      <c r="C89" s="10">
        <f t="shared" si="14"/>
        <v>1.4183774388588724</v>
      </c>
      <c r="D89" s="15">
        <v>6.01497E-2</v>
      </c>
      <c r="E89" s="15">
        <v>3.40617E-3</v>
      </c>
      <c r="F89" s="15">
        <v>8.7658600000000005E-4</v>
      </c>
      <c r="G89" s="10">
        <f t="shared" si="15"/>
        <v>5.0224678180254785E-2</v>
      </c>
      <c r="AF89" s="15">
        <v>0.62647399999999998</v>
      </c>
      <c r="AG89" s="15">
        <v>0.12603600000000001</v>
      </c>
      <c r="AH89" s="15">
        <v>4.6767700000000002E-3</v>
      </c>
      <c r="AI89" s="15">
        <v>2.5515900000000001E-2</v>
      </c>
      <c r="AJ89" s="15">
        <f t="shared" si="16"/>
        <v>10.029443052991164</v>
      </c>
      <c r="AK89" s="15">
        <f t="shared" si="17"/>
        <v>1.4183774388588724</v>
      </c>
    </row>
    <row r="90" spans="1:50" x14ac:dyDescent="0.25">
      <c r="A90" s="9">
        <v>0.62116400000000005</v>
      </c>
      <c r="B90" s="10">
        <f t="shared" si="13"/>
        <v>10.115179416675122</v>
      </c>
      <c r="C90" s="10">
        <f t="shared" si="14"/>
        <v>1.4305023916899129</v>
      </c>
      <c r="D90" s="15">
        <v>5.7365800000000002E-2</v>
      </c>
      <c r="E90" s="15">
        <v>3.2072799999999999E-3</v>
      </c>
      <c r="F90" s="15">
        <v>2.5602899999999998E-3</v>
      </c>
      <c r="G90" s="10">
        <f t="shared" si="15"/>
        <v>0.14669381132954953</v>
      </c>
      <c r="AF90" s="15">
        <v>0.62116400000000005</v>
      </c>
      <c r="AG90" s="15">
        <v>0.13144800000000001</v>
      </c>
      <c r="AH90" s="15">
        <v>2.5087999999999998E-3</v>
      </c>
      <c r="AI90" s="15">
        <v>5.6465300000000003E-2</v>
      </c>
      <c r="AJ90" s="15">
        <f t="shared" si="16"/>
        <v>10.115179416675122</v>
      </c>
      <c r="AK90" s="15">
        <f t="shared" si="17"/>
        <v>1.4305023916899129</v>
      </c>
    </row>
    <row r="91" spans="1:50" x14ac:dyDescent="0.25">
      <c r="A91" s="9">
        <v>0.61594499999999996</v>
      </c>
      <c r="B91" s="10">
        <f t="shared" si="13"/>
        <v>10.200886941495728</v>
      </c>
      <c r="C91" s="10">
        <f t="shared" si="14"/>
        <v>1.442623266089786</v>
      </c>
      <c r="D91" s="15">
        <v>5.46921E-2</v>
      </c>
      <c r="E91" s="15">
        <v>2.9970800000000001E-3</v>
      </c>
      <c r="F91" s="15">
        <v>2.5122299999999998E-3</v>
      </c>
      <c r="G91" s="10">
        <f t="shared" si="15"/>
        <v>0.14394017616615079</v>
      </c>
      <c r="AF91" s="15">
        <v>0.61594499999999996</v>
      </c>
      <c r="AG91" s="15">
        <v>0.105104</v>
      </c>
      <c r="AH91" s="15">
        <v>2.7860900000000002E-3</v>
      </c>
      <c r="AI91" s="15">
        <v>3.7133300000000001E-2</v>
      </c>
      <c r="AJ91" s="15">
        <f t="shared" si="16"/>
        <v>10.200886941495728</v>
      </c>
      <c r="AK91" s="15">
        <f t="shared" si="17"/>
        <v>1.442623266089786</v>
      </c>
    </row>
    <row r="92" spans="1:50" x14ac:dyDescent="0.25">
      <c r="A92" s="9">
        <v>0.61081200000000002</v>
      </c>
      <c r="B92" s="10">
        <f t="shared" si="13"/>
        <v>10.286610785609296</v>
      </c>
      <c r="C92" s="10">
        <f t="shared" si="14"/>
        <v>1.4547464483862025</v>
      </c>
      <c r="D92" s="15">
        <v>5.2236499999999998E-2</v>
      </c>
      <c r="E92" s="15">
        <v>2.7767E-3</v>
      </c>
      <c r="F92" s="15">
        <v>9.1996299999999999E-4</v>
      </c>
      <c r="G92" s="10">
        <f t="shared" si="15"/>
        <v>5.2709997208193755E-2</v>
      </c>
      <c r="AF92" s="15">
        <v>0.61081200000000002</v>
      </c>
      <c r="AG92" s="15">
        <v>6.9589600000000001E-2</v>
      </c>
      <c r="AH92" s="15">
        <v>2.2832299999999998E-3</v>
      </c>
      <c r="AI92" s="15">
        <v>5.0773499999999999E-2</v>
      </c>
      <c r="AJ92" s="15">
        <f t="shared" si="16"/>
        <v>10.286610785609296</v>
      </c>
      <c r="AK92" s="15">
        <f t="shared" si="17"/>
        <v>1.4547464483862025</v>
      </c>
    </row>
    <row r="93" spans="1:50" x14ac:dyDescent="0.25">
      <c r="A93" s="9">
        <v>0.60576399999999997</v>
      </c>
      <c r="B93" s="10">
        <f t="shared" si="13"/>
        <v>10.372331976115429</v>
      </c>
      <c r="C93" s="10">
        <f t="shared" si="14"/>
        <v>1.4668692554058564</v>
      </c>
      <c r="D93" s="15">
        <v>4.99608E-2</v>
      </c>
      <c r="E93" s="15">
        <v>2.5484100000000001E-3</v>
      </c>
      <c r="F93" s="15">
        <v>2.02878E-3</v>
      </c>
      <c r="G93" s="10">
        <f t="shared" si="15"/>
        <v>0.11624053156055116</v>
      </c>
      <c r="AF93" s="15">
        <v>0.60576399999999997</v>
      </c>
      <c r="AG93" s="15">
        <v>0.123942</v>
      </c>
      <c r="AH93" s="15">
        <v>2.0506399999999998E-3</v>
      </c>
      <c r="AI93" s="15">
        <v>3.9476400000000002E-2</v>
      </c>
      <c r="AJ93" s="15">
        <f t="shared" si="16"/>
        <v>10.372331976115429</v>
      </c>
      <c r="AK93" s="15">
        <f t="shared" si="17"/>
        <v>1.4668692554058564</v>
      </c>
    </row>
    <row r="94" spans="1:50" x14ac:dyDescent="0.25">
      <c r="A94" s="9">
        <v>0.60079800000000005</v>
      </c>
      <c r="B94" s="10">
        <f t="shared" si="13"/>
        <v>10.458066283808511</v>
      </c>
      <c r="C94" s="10">
        <f t="shared" si="14"/>
        <v>1.478993917475879</v>
      </c>
      <c r="D94" s="15">
        <v>4.8026100000000002E-2</v>
      </c>
      <c r="E94" s="15">
        <v>2.3140299999999999E-3</v>
      </c>
      <c r="F94" s="15">
        <v>2.9667700000000001E-3</v>
      </c>
      <c r="G94" s="10">
        <f t="shared" si="15"/>
        <v>0.16998339978602725</v>
      </c>
      <c r="AF94" s="15">
        <v>0.60079800000000005</v>
      </c>
      <c r="AG94" s="15">
        <v>0.118117</v>
      </c>
      <c r="AH94" s="15">
        <v>6.1172099999999997E-4</v>
      </c>
      <c r="AI94" s="15">
        <v>3.4662400000000003E-2</v>
      </c>
      <c r="AJ94" s="15">
        <f t="shared" si="16"/>
        <v>10.458066283808511</v>
      </c>
      <c r="AK94" s="15">
        <f t="shared" si="17"/>
        <v>1.478993917475879</v>
      </c>
    </row>
    <row r="95" spans="1:50" x14ac:dyDescent="0.25">
      <c r="A95" s="9">
        <v>0.59591400000000005</v>
      </c>
      <c r="B95" s="10">
        <f t="shared" si="13"/>
        <v>10.54377864453526</v>
      </c>
      <c r="C95" s="10">
        <f t="shared" si="14"/>
        <v>1.4911154757761573</v>
      </c>
      <c r="D95" s="15">
        <v>4.6610800000000001E-2</v>
      </c>
      <c r="E95" s="15">
        <v>2.0769600000000001E-3</v>
      </c>
      <c r="F95" s="15">
        <v>2.0506299999999999E-3</v>
      </c>
      <c r="G95" s="10">
        <f t="shared" si="15"/>
        <v>0.11749244434291199</v>
      </c>
      <c r="AF95" s="15">
        <v>0.59591400000000005</v>
      </c>
      <c r="AG95" s="15">
        <v>0.114522</v>
      </c>
      <c r="AH95" s="15">
        <v>1.56661E-3</v>
      </c>
      <c r="AI95" s="15">
        <v>4.0649100000000001E-2</v>
      </c>
      <c r="AJ95" s="15">
        <f t="shared" si="16"/>
        <v>10.54377864453526</v>
      </c>
      <c r="AK95" s="15">
        <f t="shared" si="17"/>
        <v>1.4911154757761573</v>
      </c>
    </row>
    <row r="96" spans="1:50" x14ac:dyDescent="0.25">
      <c r="A96" s="9">
        <v>0.59110799999999997</v>
      </c>
      <c r="B96" s="10">
        <f t="shared" si="13"/>
        <v>10.629504772697352</v>
      </c>
      <c r="C96" s="10">
        <f t="shared" si="14"/>
        <v>1.5032389810858138</v>
      </c>
      <c r="D96" s="15">
        <v>4.5617600000000001E-2</v>
      </c>
      <c r="E96" s="15">
        <v>1.8419300000000001E-3</v>
      </c>
      <c r="F96" s="15">
        <v>1.1809100000000001E-3</v>
      </c>
      <c r="G96" s="10">
        <f t="shared" si="15"/>
        <v>6.7661158984794051E-2</v>
      </c>
      <c r="AF96" s="15">
        <v>0.59110799999999997</v>
      </c>
      <c r="AG96" s="15">
        <v>0.115507</v>
      </c>
      <c r="AH96" s="15">
        <v>2.32533E-3</v>
      </c>
      <c r="AI96" s="15">
        <v>4.4745199999999999E-2</v>
      </c>
      <c r="AJ96" s="15">
        <f t="shared" si="16"/>
        <v>10.629504772697352</v>
      </c>
      <c r="AK96" s="15">
        <f t="shared" si="17"/>
        <v>1.5032389810858138</v>
      </c>
    </row>
    <row r="97" spans="1:37" x14ac:dyDescent="0.25">
      <c r="A97" s="9">
        <v>0.58637899999999998</v>
      </c>
      <c r="B97" s="10">
        <f t="shared" si="13"/>
        <v>10.715229070583337</v>
      </c>
      <c r="C97" s="10">
        <f t="shared" si="14"/>
        <v>1.5153622275553409</v>
      </c>
      <c r="D97" s="15">
        <v>4.4967600000000003E-2</v>
      </c>
      <c r="E97" s="15">
        <v>1.61593E-3</v>
      </c>
      <c r="F97" s="15">
        <v>2.6878100000000001E-3</v>
      </c>
      <c r="G97" s="10">
        <f t="shared" si="15"/>
        <v>0.15400016913305781</v>
      </c>
      <c r="AF97" s="15">
        <v>0.58637899999999998</v>
      </c>
      <c r="AG97" s="15">
        <v>0.104751</v>
      </c>
      <c r="AH97" s="15">
        <v>1.9858599999999999E-3</v>
      </c>
      <c r="AI97" s="15">
        <v>3.5742799999999998E-2</v>
      </c>
      <c r="AJ97" s="15">
        <f t="shared" si="16"/>
        <v>10.715229070583337</v>
      </c>
      <c r="AK97" s="15">
        <f t="shared" si="17"/>
        <v>1.5153622275553409</v>
      </c>
    </row>
    <row r="98" spans="1:37" x14ac:dyDescent="0.25">
      <c r="A98" s="9">
        <v>0.58172500000000005</v>
      </c>
      <c r="B98" s="10">
        <f t="shared" si="13"/>
        <v>10.800954587098003</v>
      </c>
      <c r="C98" s="10">
        <f t="shared" si="14"/>
        <v>1.5274856463649888</v>
      </c>
      <c r="D98" s="15">
        <v>4.4723300000000001E-2</v>
      </c>
      <c r="E98" s="15">
        <v>1.4068100000000001E-3</v>
      </c>
      <c r="F98" s="15">
        <v>2.96116E-3</v>
      </c>
      <c r="G98" s="10">
        <f t="shared" si="15"/>
        <v>0.16966197046295883</v>
      </c>
      <c r="AF98" s="15">
        <v>0.58172500000000005</v>
      </c>
      <c r="AG98" s="15">
        <v>0.10890900000000001</v>
      </c>
      <c r="AH98" s="15">
        <v>8.8242099999999999E-4</v>
      </c>
      <c r="AI98" s="15">
        <v>3.6672700000000003E-2</v>
      </c>
      <c r="AJ98" s="15">
        <f t="shared" si="16"/>
        <v>10.800954587098003</v>
      </c>
      <c r="AK98" s="15">
        <f t="shared" si="17"/>
        <v>1.5274856463649888</v>
      </c>
    </row>
    <row r="99" spans="1:37" x14ac:dyDescent="0.25">
      <c r="A99" s="9">
        <v>0.57714500000000002</v>
      </c>
      <c r="B99" s="10">
        <f t="shared" si="13"/>
        <v>10.88666679461762</v>
      </c>
      <c r="C99" s="10">
        <f t="shared" si="14"/>
        <v>1.5396071829985067</v>
      </c>
      <c r="D99" s="15">
        <v>4.47438E-2</v>
      </c>
      <c r="E99" s="15">
        <v>1.22365E-3</v>
      </c>
      <c r="F99" s="15">
        <v>1.6608899999999999E-3</v>
      </c>
      <c r="G99" s="10">
        <f t="shared" si="15"/>
        <v>9.5161987235483303E-2</v>
      </c>
      <c r="AF99" s="15">
        <v>0.57714500000000002</v>
      </c>
      <c r="AG99" s="15">
        <v>9.9574899999999994E-2</v>
      </c>
      <c r="AH99" s="15">
        <v>2.3236300000000001E-3</v>
      </c>
      <c r="AI99" s="15">
        <v>3.6080099999999997E-2</v>
      </c>
      <c r="AJ99" s="15">
        <f t="shared" si="16"/>
        <v>10.88666679461762</v>
      </c>
      <c r="AK99" s="15">
        <f t="shared" si="17"/>
        <v>1.5396071829985067</v>
      </c>
    </row>
    <row r="100" spans="1:37" x14ac:dyDescent="0.25">
      <c r="A100" s="9">
        <v>0.57263600000000003</v>
      </c>
      <c r="B100" s="10">
        <f t="shared" si="13"/>
        <v>10.97238962827972</v>
      </c>
      <c r="C100" s="10">
        <f t="shared" si="14"/>
        <v>1.5517302223955063</v>
      </c>
      <c r="D100" s="15">
        <v>4.4761700000000001E-2</v>
      </c>
      <c r="E100" s="15">
        <v>1.07741E-3</v>
      </c>
      <c r="F100" s="15">
        <v>1.6041899999999999E-3</v>
      </c>
      <c r="G100" s="10">
        <f t="shared" si="15"/>
        <v>9.1913316537091519E-2</v>
      </c>
      <c r="AF100" s="15">
        <v>0.57263600000000003</v>
      </c>
      <c r="AG100" s="15">
        <v>8.36393E-2</v>
      </c>
      <c r="AH100" s="15">
        <v>6.0924500000000001E-4</v>
      </c>
      <c r="AI100" s="15">
        <v>4.9112700000000002E-2</v>
      </c>
      <c r="AJ100" s="15">
        <f t="shared" si="16"/>
        <v>10.97238962827972</v>
      </c>
      <c r="AK100" s="15">
        <f t="shared" si="17"/>
        <v>1.5517302223955063</v>
      </c>
    </row>
    <row r="101" spans="1:37" x14ac:dyDescent="0.25">
      <c r="A101" s="9">
        <v>0.56819699999999995</v>
      </c>
      <c r="B101" s="10">
        <f t="shared" si="13"/>
        <v>11.058110667919026</v>
      </c>
      <c r="C101" s="10">
        <f t="shared" si="14"/>
        <v>1.5638530080793691</v>
      </c>
      <c r="D101" s="15">
        <v>4.4713500000000003E-2</v>
      </c>
      <c r="E101" s="15">
        <v>9.7862800000000005E-4</v>
      </c>
      <c r="F101" s="15">
        <v>2.8717899999999999E-3</v>
      </c>
      <c r="G101" s="10">
        <f t="shared" si="15"/>
        <v>0.16454144664787468</v>
      </c>
      <c r="AF101" s="15">
        <v>0.56819699999999995</v>
      </c>
      <c r="AG101" s="15">
        <v>4.3948500000000001E-2</v>
      </c>
      <c r="AH101" s="15">
        <v>1.53473E-3</v>
      </c>
      <c r="AI101" s="15">
        <v>1.5606999999999999E-2</v>
      </c>
      <c r="AJ101" s="15">
        <f t="shared" si="16"/>
        <v>11.058110667919026</v>
      </c>
      <c r="AK101" s="15">
        <f t="shared" si="17"/>
        <v>1.5638530080793691</v>
      </c>
    </row>
    <row r="102" spans="1:37" x14ac:dyDescent="0.25">
      <c r="A102" s="9">
        <v>0.56382600000000005</v>
      </c>
      <c r="B102" s="10">
        <f t="shared" si="13"/>
        <v>11.143837473226821</v>
      </c>
      <c r="C102" s="10">
        <f t="shared" si="14"/>
        <v>1.5759766091518892</v>
      </c>
      <c r="D102" s="15">
        <v>4.4555699999999997E-2</v>
      </c>
      <c r="E102" s="15">
        <v>9.3156599999999999E-4</v>
      </c>
      <c r="F102" s="15">
        <v>2.6334100000000001E-3</v>
      </c>
      <c r="G102" s="10">
        <f t="shared" si="15"/>
        <v>0.15088327872754614</v>
      </c>
      <c r="AF102" s="15">
        <v>0.56382600000000005</v>
      </c>
      <c r="AG102" s="15">
        <v>4.4475300000000002E-2</v>
      </c>
      <c r="AH102" s="15">
        <v>1.9657799999999999E-3</v>
      </c>
      <c r="AI102" s="15">
        <v>3.45139E-2</v>
      </c>
      <c r="AJ102" s="15">
        <f t="shared" si="16"/>
        <v>11.143837473226821</v>
      </c>
      <c r="AK102" s="15">
        <f t="shared" si="17"/>
        <v>1.5759766091518892</v>
      </c>
    </row>
    <row r="103" spans="1:37" x14ac:dyDescent="0.25">
      <c r="A103" s="9">
        <v>0.55952199999999996</v>
      </c>
      <c r="B103" s="10">
        <f t="shared" si="13"/>
        <v>11.229558993533027</v>
      </c>
      <c r="C103" s="10">
        <f t="shared" si="14"/>
        <v>1.5880994628123171</v>
      </c>
      <c r="D103" s="15">
        <v>4.4074299999999997E-2</v>
      </c>
      <c r="E103" s="15">
        <v>9.2962299999999997E-4</v>
      </c>
      <c r="F103" s="15">
        <v>1.1941300000000001E-3</v>
      </c>
      <c r="G103" s="10">
        <f t="shared" si="15"/>
        <v>6.8418609189957E-2</v>
      </c>
      <c r="AF103" s="15">
        <v>0.55952199999999996</v>
      </c>
      <c r="AG103" s="15">
        <v>6.0160999999999999E-2</v>
      </c>
      <c r="AH103" s="15">
        <v>1.7717900000000001E-3</v>
      </c>
      <c r="AI103" s="15">
        <v>4.8920400000000003E-2</v>
      </c>
      <c r="AJ103" s="15">
        <f t="shared" si="16"/>
        <v>11.229558993533027</v>
      </c>
      <c r="AK103" s="15">
        <f t="shared" si="17"/>
        <v>1.5880994628123171</v>
      </c>
    </row>
    <row r="104" spans="1:37" x14ac:dyDescent="0.25">
      <c r="A104" s="9">
        <v>0.55528299999999997</v>
      </c>
      <c r="B104" s="10">
        <f t="shared" si="13"/>
        <v>11.315284831661669</v>
      </c>
      <c r="C104" s="10">
        <f t="shared" si="14"/>
        <v>1.6002229271050497</v>
      </c>
      <c r="D104" s="15">
        <v>4.3173299999999998E-2</v>
      </c>
      <c r="E104" s="15">
        <v>9.5784199999999998E-4</v>
      </c>
      <c r="F104" s="15">
        <v>1.7604700000000001E-3</v>
      </c>
      <c r="G104" s="10">
        <f t="shared" si="15"/>
        <v>0.10086750095939605</v>
      </c>
      <c r="AF104" s="15">
        <v>0.55528299999999997</v>
      </c>
      <c r="AG104" s="15">
        <v>4.3971499999999997E-2</v>
      </c>
      <c r="AH104" s="15">
        <v>1.0711E-3</v>
      </c>
      <c r="AI104" s="15">
        <v>3.8974399999999999E-2</v>
      </c>
      <c r="AJ104" s="15">
        <f t="shared" si="16"/>
        <v>11.315284831661669</v>
      </c>
      <c r="AK104" s="15">
        <f t="shared" si="17"/>
        <v>1.6002229271050497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6</vt:i4>
      </vt:variant>
    </vt:vector>
  </HeadingPairs>
  <TitlesOfParts>
    <vt:vector size="8" baseType="lpstr">
      <vt:lpstr>Data ini</vt:lpstr>
      <vt:lpstr>Results</vt:lpstr>
      <vt:lpstr>SWAY SOLID</vt:lpstr>
      <vt:lpstr>HEAVE SOLID</vt:lpstr>
      <vt:lpstr>ROLL SOLID</vt:lpstr>
      <vt:lpstr>SWAY CoUPLED</vt:lpstr>
      <vt:lpstr>HEAVE COUPLED</vt:lpstr>
      <vt:lpstr>ROLL CPUPLED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azken</dc:creator>
  <cp:lastModifiedBy>Jonathan</cp:lastModifiedBy>
  <dcterms:created xsi:type="dcterms:W3CDTF">2015-01-23T14:36:57Z</dcterms:created>
  <dcterms:modified xsi:type="dcterms:W3CDTF">2017-04-03T18:16:28Z</dcterms:modified>
</cp:coreProperties>
</file>